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_aVDo\AKros_2020\Za Černým mostem\_odevzdani\"/>
    </mc:Choice>
  </mc:AlternateContent>
  <bookViews>
    <workbookView xWindow="0" yWindow="0" windowWidth="0" windowHeight="0"/>
  </bookViews>
  <sheets>
    <sheet name="Rekapitulace stavby" sheetId="1" r:id="rId1"/>
    <sheet name="SO 000 - Vedlejší a ostat..." sheetId="2" r:id="rId2"/>
    <sheet name="SO 001 - Bourací práce" sheetId="3" r:id="rId3"/>
    <sheet name="SO 110 - DIO " sheetId="4" r:id="rId4"/>
    <sheet name="SO 201 - Most ev. č. Y502" sheetId="5" r:id="rId5"/>
    <sheet name="SO 401 - Přeložka veřejné..." sheetId="6" r:id="rId6"/>
    <sheet name="SO 402 - Úprava trakčního...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'SO 000 - Vedlejší a ostat...'!$C$84:$K$198</definedName>
    <definedName name="_xlnm.Print_Area" localSheetId="1">'SO 000 - Vedlejší a ostat...'!$C$4:$J$39,'SO 000 - Vedlejší a ostat...'!$C$45:$J$66,'SO 000 - Vedlejší a ostat...'!$C$72:$K$198</definedName>
    <definedName name="_xlnm.Print_Titles" localSheetId="1">'SO 000 - Vedlejší a ostat...'!$84:$84</definedName>
    <definedName name="_xlnm._FilterDatabase" localSheetId="2" hidden="1">'SO 001 - Bourací práce'!$C$83:$K$293</definedName>
    <definedName name="_xlnm.Print_Area" localSheetId="2">'SO 001 - Bourací práce'!$C$4:$J$39,'SO 001 - Bourací práce'!$C$45:$J$65,'SO 001 - Bourací práce'!$C$71:$K$293</definedName>
    <definedName name="_xlnm.Print_Titles" localSheetId="2">'SO 001 - Bourací práce'!$83:$83</definedName>
    <definedName name="_xlnm._FilterDatabase" localSheetId="3" hidden="1">'SO 110 - DIO '!$C$80:$K$89</definedName>
    <definedName name="_xlnm.Print_Area" localSheetId="3">'SO 110 - DIO '!$C$4:$J$39,'SO 110 - DIO '!$C$45:$J$62,'SO 110 - DIO '!$C$68:$K$89</definedName>
    <definedName name="_xlnm.Print_Titles" localSheetId="3">'SO 110 - DIO '!$80:$80</definedName>
    <definedName name="_xlnm._FilterDatabase" localSheetId="4" hidden="1">'SO 201 - Most ev. č. Y502'!$C$91:$K$963</definedName>
    <definedName name="_xlnm.Print_Area" localSheetId="4">'SO 201 - Most ev. č. Y502'!$C$4:$J$39,'SO 201 - Most ev. č. Y502'!$C$45:$J$73,'SO 201 - Most ev. č. Y502'!$C$79:$K$963</definedName>
    <definedName name="_xlnm.Print_Titles" localSheetId="4">'SO 201 - Most ev. č. Y502'!$91:$91</definedName>
    <definedName name="_xlnm._FilterDatabase" localSheetId="5" hidden="1">'SO 401 - Přeložka veřejné...'!$C$85:$K$199</definedName>
    <definedName name="_xlnm.Print_Area" localSheetId="5">'SO 401 - Přeložka veřejné...'!$C$4:$J$39,'SO 401 - Přeložka veřejné...'!$C$45:$J$67,'SO 401 - Přeložka veřejné...'!$C$73:$K$199</definedName>
    <definedName name="_xlnm.Print_Titles" localSheetId="5">'SO 401 - Přeložka veřejné...'!$85:$85</definedName>
    <definedName name="_xlnm._FilterDatabase" localSheetId="6" hidden="1">'SO 402 - Úprava trakčního...'!$C$86:$K$303</definedName>
    <definedName name="_xlnm.Print_Area" localSheetId="6">'SO 402 - Úprava trakčního...'!$C$4:$J$39,'SO 402 - Úprava trakčního...'!$C$45:$J$68,'SO 402 - Úprava trakčního...'!$C$74:$K$303</definedName>
    <definedName name="_xlnm.Print_Titles" localSheetId="6">'SO 402 - Úprava trakčního...'!$86:$86</definedName>
    <definedName name="_xlnm.Print_Area" localSheetId="7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7" l="1" r="J37"/>
  <c r="J36"/>
  <c i="1" r="AY60"/>
  <c i="7" r="J35"/>
  <c i="1" r="AX60"/>
  <c i="7" r="BI302"/>
  <c r="BH302"/>
  <c r="BG302"/>
  <c r="BF302"/>
  <c r="T302"/>
  <c r="R302"/>
  <c r="P302"/>
  <c r="BI300"/>
  <c r="BH300"/>
  <c r="BG300"/>
  <c r="BF300"/>
  <c r="T300"/>
  <c r="R300"/>
  <c r="P300"/>
  <c r="BI297"/>
  <c r="BH297"/>
  <c r="BG297"/>
  <c r="BF297"/>
  <c r="T297"/>
  <c r="R297"/>
  <c r="P297"/>
  <c r="BI295"/>
  <c r="BH295"/>
  <c r="BG295"/>
  <c r="BF295"/>
  <c r="T295"/>
  <c r="R295"/>
  <c r="P295"/>
  <c r="BI291"/>
  <c r="BH291"/>
  <c r="BG291"/>
  <c r="BF291"/>
  <c r="T291"/>
  <c r="R291"/>
  <c r="P291"/>
  <c r="BI289"/>
  <c r="BH289"/>
  <c r="BG289"/>
  <c r="BF289"/>
  <c r="T289"/>
  <c r="R289"/>
  <c r="P289"/>
  <c r="BI287"/>
  <c r="BH287"/>
  <c r="BG287"/>
  <c r="BF287"/>
  <c r="T287"/>
  <c r="R287"/>
  <c r="P287"/>
  <c r="BI285"/>
  <c r="BH285"/>
  <c r="BG285"/>
  <c r="BF285"/>
  <c r="T285"/>
  <c r="R285"/>
  <c r="P285"/>
  <c r="BI283"/>
  <c r="BH283"/>
  <c r="BG283"/>
  <c r="BF283"/>
  <c r="T283"/>
  <c r="R283"/>
  <c r="P283"/>
  <c r="BI281"/>
  <c r="BH281"/>
  <c r="BG281"/>
  <c r="BF281"/>
  <c r="T281"/>
  <c r="R281"/>
  <c r="P281"/>
  <c r="BI278"/>
  <c r="BH278"/>
  <c r="BG278"/>
  <c r="BF278"/>
  <c r="T278"/>
  <c r="R278"/>
  <c r="P278"/>
  <c r="BI276"/>
  <c r="BH276"/>
  <c r="BG276"/>
  <c r="BF276"/>
  <c r="T276"/>
  <c r="R276"/>
  <c r="P276"/>
  <c r="BI274"/>
  <c r="BH274"/>
  <c r="BG274"/>
  <c r="BF274"/>
  <c r="T274"/>
  <c r="R274"/>
  <c r="P274"/>
  <c r="BI272"/>
  <c r="BH272"/>
  <c r="BG272"/>
  <c r="BF272"/>
  <c r="T272"/>
  <c r="R272"/>
  <c r="P272"/>
  <c r="BI270"/>
  <c r="BH270"/>
  <c r="BG270"/>
  <c r="BF270"/>
  <c r="T270"/>
  <c r="R270"/>
  <c r="P270"/>
  <c r="BI268"/>
  <c r="BH268"/>
  <c r="BG268"/>
  <c r="BF268"/>
  <c r="T268"/>
  <c r="R268"/>
  <c r="P268"/>
  <c r="BI266"/>
  <c r="BH266"/>
  <c r="BG266"/>
  <c r="BF266"/>
  <c r="T266"/>
  <c r="R266"/>
  <c r="P266"/>
  <c r="BI264"/>
  <c r="BH264"/>
  <c r="BG264"/>
  <c r="BF264"/>
  <c r="T264"/>
  <c r="R264"/>
  <c r="P264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50"/>
  <c r="BH250"/>
  <c r="BG250"/>
  <c r="BF250"/>
  <c r="T250"/>
  <c r="R250"/>
  <c r="P250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6"/>
  <c r="BH96"/>
  <c r="BG96"/>
  <c r="BF96"/>
  <c r="T96"/>
  <c r="R96"/>
  <c r="P96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J84"/>
  <c r="J83"/>
  <c r="F83"/>
  <c r="F81"/>
  <c r="E79"/>
  <c r="J55"/>
  <c r="J54"/>
  <c r="F54"/>
  <c r="F52"/>
  <c r="E50"/>
  <c r="J18"/>
  <c r="E18"/>
  <c r="F55"/>
  <c r="J17"/>
  <c r="J12"/>
  <c r="J81"/>
  <c r="E7"/>
  <c r="E77"/>
  <c i="6" r="J37"/>
  <c r="J36"/>
  <c i="1" r="AY59"/>
  <c i="6" r="J35"/>
  <c i="1" r="AX59"/>
  <c i="6" r="BI198"/>
  <c r="BH198"/>
  <c r="BG198"/>
  <c r="BF198"/>
  <c r="T198"/>
  <c r="T197"/>
  <c r="T196"/>
  <c r="R198"/>
  <c r="R197"/>
  <c r="R196"/>
  <c r="P198"/>
  <c r="P197"/>
  <c r="P196"/>
  <c r="BI193"/>
  <c r="BH193"/>
  <c r="BG193"/>
  <c r="BF193"/>
  <c r="T193"/>
  <c r="R193"/>
  <c r="P193"/>
  <c r="BI188"/>
  <c r="BH188"/>
  <c r="BG188"/>
  <c r="BF188"/>
  <c r="T188"/>
  <c r="R188"/>
  <c r="P188"/>
  <c r="BI186"/>
  <c r="BH186"/>
  <c r="BG186"/>
  <c r="BF186"/>
  <c r="T186"/>
  <c r="R186"/>
  <c r="P186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2"/>
  <c r="BH162"/>
  <c r="BG162"/>
  <c r="BF162"/>
  <c r="T162"/>
  <c r="R162"/>
  <c r="P162"/>
  <c r="BI160"/>
  <c r="BH160"/>
  <c r="BG160"/>
  <c r="BF160"/>
  <c r="T160"/>
  <c r="R160"/>
  <c r="P160"/>
  <c r="BI157"/>
  <c r="BH157"/>
  <c r="BG157"/>
  <c r="BF157"/>
  <c r="T157"/>
  <c r="R157"/>
  <c r="P157"/>
  <c r="BI152"/>
  <c r="BH152"/>
  <c r="BG152"/>
  <c r="BF152"/>
  <c r="T152"/>
  <c r="R152"/>
  <c r="P152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1"/>
  <c r="BH131"/>
  <c r="BG131"/>
  <c r="BF131"/>
  <c r="T131"/>
  <c r="R131"/>
  <c r="P131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5"/>
  <c r="BH115"/>
  <c r="BG115"/>
  <c r="BF115"/>
  <c r="T115"/>
  <c r="R115"/>
  <c r="P115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4"/>
  <c r="BH94"/>
  <c r="BG94"/>
  <c r="BF94"/>
  <c r="T94"/>
  <c r="R94"/>
  <c r="P94"/>
  <c r="BI89"/>
  <c r="BH89"/>
  <c r="BG89"/>
  <c r="BF89"/>
  <c r="T89"/>
  <c r="T88"/>
  <c r="T87"/>
  <c r="R89"/>
  <c r="R88"/>
  <c r="R87"/>
  <c r="P89"/>
  <c r="P88"/>
  <c r="P87"/>
  <c r="F80"/>
  <c r="E78"/>
  <c r="F52"/>
  <c r="E50"/>
  <c r="J24"/>
  <c r="E24"/>
  <c r="J55"/>
  <c r="J23"/>
  <c r="J21"/>
  <c r="E21"/>
  <c r="J82"/>
  <c r="J20"/>
  <c r="J18"/>
  <c r="E18"/>
  <c r="F83"/>
  <c r="J17"/>
  <c r="J15"/>
  <c r="E15"/>
  <c r="F82"/>
  <c r="J14"/>
  <c r="J12"/>
  <c r="J52"/>
  <c r="E7"/>
  <c r="E76"/>
  <c i="5" r="J37"/>
  <c r="J36"/>
  <c i="1" r="AY58"/>
  <c i="5" r="J35"/>
  <c i="1" r="AX58"/>
  <c i="5" r="BI962"/>
  <c r="BH962"/>
  <c r="BG962"/>
  <c r="BF962"/>
  <c r="T962"/>
  <c r="R962"/>
  <c r="P962"/>
  <c r="BI958"/>
  <c r="BH958"/>
  <c r="BG958"/>
  <c r="BF958"/>
  <c r="T958"/>
  <c r="R958"/>
  <c r="P958"/>
  <c r="BI947"/>
  <c r="BH947"/>
  <c r="BG947"/>
  <c r="BF947"/>
  <c r="T947"/>
  <c r="R947"/>
  <c r="P947"/>
  <c r="BI944"/>
  <c r="BH944"/>
  <c r="BG944"/>
  <c r="BF944"/>
  <c r="T944"/>
  <c r="R944"/>
  <c r="P944"/>
  <c r="BI941"/>
  <c r="BH941"/>
  <c r="BG941"/>
  <c r="BF941"/>
  <c r="T941"/>
  <c r="R941"/>
  <c r="P941"/>
  <c r="BI937"/>
  <c r="BH937"/>
  <c r="BG937"/>
  <c r="BF937"/>
  <c r="T937"/>
  <c r="R937"/>
  <c r="P937"/>
  <c r="BI923"/>
  <c r="BH923"/>
  <c r="BG923"/>
  <c r="BF923"/>
  <c r="T923"/>
  <c r="R923"/>
  <c r="P923"/>
  <c r="BI909"/>
  <c r="BH909"/>
  <c r="BG909"/>
  <c r="BF909"/>
  <c r="T909"/>
  <c r="R909"/>
  <c r="P909"/>
  <c r="BI905"/>
  <c r="BH905"/>
  <c r="BG905"/>
  <c r="BF905"/>
  <c r="T905"/>
  <c r="R905"/>
  <c r="P905"/>
  <c r="BI902"/>
  <c r="BH902"/>
  <c r="BG902"/>
  <c r="BF902"/>
  <c r="T902"/>
  <c r="R902"/>
  <c r="P902"/>
  <c r="BI899"/>
  <c r="BH899"/>
  <c r="BG899"/>
  <c r="BF899"/>
  <c r="T899"/>
  <c r="R899"/>
  <c r="P899"/>
  <c r="BI896"/>
  <c r="BH896"/>
  <c r="BG896"/>
  <c r="BF896"/>
  <c r="T896"/>
  <c r="R896"/>
  <c r="P896"/>
  <c r="BI893"/>
  <c r="BH893"/>
  <c r="BG893"/>
  <c r="BF893"/>
  <c r="T893"/>
  <c r="R893"/>
  <c r="P893"/>
  <c r="BI882"/>
  <c r="BH882"/>
  <c r="BG882"/>
  <c r="BF882"/>
  <c r="T882"/>
  <c r="R882"/>
  <c r="P882"/>
  <c r="BI879"/>
  <c r="BH879"/>
  <c r="BG879"/>
  <c r="BF879"/>
  <c r="T879"/>
  <c r="R879"/>
  <c r="P879"/>
  <c r="BI876"/>
  <c r="BH876"/>
  <c r="BG876"/>
  <c r="BF876"/>
  <c r="T876"/>
  <c r="R876"/>
  <c r="P876"/>
  <c r="BI872"/>
  <c r="BH872"/>
  <c r="BG872"/>
  <c r="BF872"/>
  <c r="T872"/>
  <c r="T871"/>
  <c r="R872"/>
  <c r="R871"/>
  <c r="P872"/>
  <c r="P871"/>
  <c r="BI868"/>
  <c r="BH868"/>
  <c r="BG868"/>
  <c r="BF868"/>
  <c r="T868"/>
  <c r="R868"/>
  <c r="P868"/>
  <c r="BI865"/>
  <c r="BH865"/>
  <c r="BG865"/>
  <c r="BF865"/>
  <c r="T865"/>
  <c r="R865"/>
  <c r="P865"/>
  <c r="BI860"/>
  <c r="BH860"/>
  <c r="BG860"/>
  <c r="BF860"/>
  <c r="T860"/>
  <c r="R860"/>
  <c r="P860"/>
  <c r="BI857"/>
  <c r="BH857"/>
  <c r="BG857"/>
  <c r="BF857"/>
  <c r="T857"/>
  <c r="R857"/>
  <c r="P857"/>
  <c r="BI854"/>
  <c r="BH854"/>
  <c r="BG854"/>
  <c r="BF854"/>
  <c r="T854"/>
  <c r="R854"/>
  <c r="P854"/>
  <c r="BI851"/>
  <c r="BH851"/>
  <c r="BG851"/>
  <c r="BF851"/>
  <c r="T851"/>
  <c r="R851"/>
  <c r="P851"/>
  <c r="BI848"/>
  <c r="BH848"/>
  <c r="BG848"/>
  <c r="BF848"/>
  <c r="T848"/>
  <c r="R848"/>
  <c r="P848"/>
  <c r="BI845"/>
  <c r="BH845"/>
  <c r="BG845"/>
  <c r="BF845"/>
  <c r="T845"/>
  <c r="R845"/>
  <c r="P845"/>
  <c r="BI839"/>
  <c r="BH839"/>
  <c r="BG839"/>
  <c r="BF839"/>
  <c r="T839"/>
  <c r="R839"/>
  <c r="P839"/>
  <c r="BI832"/>
  <c r="BH832"/>
  <c r="BG832"/>
  <c r="BF832"/>
  <c r="T832"/>
  <c r="R832"/>
  <c r="P832"/>
  <c r="BI826"/>
  <c r="BH826"/>
  <c r="BG826"/>
  <c r="BF826"/>
  <c r="T826"/>
  <c r="R826"/>
  <c r="P826"/>
  <c r="BI817"/>
  <c r="BH817"/>
  <c r="BG817"/>
  <c r="BF817"/>
  <c r="T817"/>
  <c r="R817"/>
  <c r="P817"/>
  <c r="BI814"/>
  <c r="BH814"/>
  <c r="BG814"/>
  <c r="BF814"/>
  <c r="T814"/>
  <c r="R814"/>
  <c r="P814"/>
  <c r="BI809"/>
  <c r="BH809"/>
  <c r="BG809"/>
  <c r="BF809"/>
  <c r="T809"/>
  <c r="R809"/>
  <c r="P809"/>
  <c r="BI804"/>
  <c r="BH804"/>
  <c r="BG804"/>
  <c r="BF804"/>
  <c r="T804"/>
  <c r="R804"/>
  <c r="P804"/>
  <c r="BI798"/>
  <c r="BH798"/>
  <c r="BG798"/>
  <c r="BF798"/>
  <c r="T798"/>
  <c r="R798"/>
  <c r="P798"/>
  <c r="BI792"/>
  <c r="BH792"/>
  <c r="BG792"/>
  <c r="BF792"/>
  <c r="T792"/>
  <c r="R792"/>
  <c r="P792"/>
  <c r="BI787"/>
  <c r="BH787"/>
  <c r="BG787"/>
  <c r="BF787"/>
  <c r="T787"/>
  <c r="R787"/>
  <c r="P787"/>
  <c r="BI784"/>
  <c r="BH784"/>
  <c r="BG784"/>
  <c r="BF784"/>
  <c r="T784"/>
  <c r="R784"/>
  <c r="P784"/>
  <c r="BI778"/>
  <c r="BH778"/>
  <c r="BG778"/>
  <c r="BF778"/>
  <c r="T778"/>
  <c r="R778"/>
  <c r="P778"/>
  <c r="BI775"/>
  <c r="BH775"/>
  <c r="BG775"/>
  <c r="BF775"/>
  <c r="T775"/>
  <c r="R775"/>
  <c r="P775"/>
  <c r="BI772"/>
  <c r="BH772"/>
  <c r="BG772"/>
  <c r="BF772"/>
  <c r="T772"/>
  <c r="R772"/>
  <c r="P772"/>
  <c r="BI770"/>
  <c r="BH770"/>
  <c r="BG770"/>
  <c r="BF770"/>
  <c r="T770"/>
  <c r="R770"/>
  <c r="P770"/>
  <c r="BI767"/>
  <c r="BH767"/>
  <c r="BG767"/>
  <c r="BF767"/>
  <c r="T767"/>
  <c r="R767"/>
  <c r="P767"/>
  <c r="BI763"/>
  <c r="BH763"/>
  <c r="BG763"/>
  <c r="BF763"/>
  <c r="T763"/>
  <c r="R763"/>
  <c r="P763"/>
  <c r="BI761"/>
  <c r="BH761"/>
  <c r="BG761"/>
  <c r="BF761"/>
  <c r="T761"/>
  <c r="R761"/>
  <c r="P761"/>
  <c r="BI758"/>
  <c r="BH758"/>
  <c r="BG758"/>
  <c r="BF758"/>
  <c r="T758"/>
  <c r="R758"/>
  <c r="P758"/>
  <c r="BI756"/>
  <c r="BH756"/>
  <c r="BG756"/>
  <c r="BF756"/>
  <c r="T756"/>
  <c r="R756"/>
  <c r="P756"/>
  <c r="BI753"/>
  <c r="BH753"/>
  <c r="BG753"/>
  <c r="BF753"/>
  <c r="T753"/>
  <c r="R753"/>
  <c r="P753"/>
  <c r="BI747"/>
  <c r="BH747"/>
  <c r="BG747"/>
  <c r="BF747"/>
  <c r="T747"/>
  <c r="R747"/>
  <c r="P747"/>
  <c r="BI744"/>
  <c r="BH744"/>
  <c r="BG744"/>
  <c r="BF744"/>
  <c r="T744"/>
  <c r="R744"/>
  <c r="P744"/>
  <c r="BI742"/>
  <c r="BH742"/>
  <c r="BG742"/>
  <c r="BF742"/>
  <c r="T742"/>
  <c r="R742"/>
  <c r="P742"/>
  <c r="BI739"/>
  <c r="BH739"/>
  <c r="BG739"/>
  <c r="BF739"/>
  <c r="T739"/>
  <c r="R739"/>
  <c r="P739"/>
  <c r="BI736"/>
  <c r="BH736"/>
  <c r="BG736"/>
  <c r="BF736"/>
  <c r="T736"/>
  <c r="R736"/>
  <c r="P736"/>
  <c r="BI732"/>
  <c r="BH732"/>
  <c r="BG732"/>
  <c r="BF732"/>
  <c r="T732"/>
  <c r="R732"/>
  <c r="P732"/>
  <c r="BI728"/>
  <c r="BH728"/>
  <c r="BG728"/>
  <c r="BF728"/>
  <c r="T728"/>
  <c r="R728"/>
  <c r="P728"/>
  <c r="BI725"/>
  <c r="BH725"/>
  <c r="BG725"/>
  <c r="BF725"/>
  <c r="T725"/>
  <c r="R725"/>
  <c r="P725"/>
  <c r="BI722"/>
  <c r="BH722"/>
  <c r="BG722"/>
  <c r="BF722"/>
  <c r="T722"/>
  <c r="R722"/>
  <c r="P722"/>
  <c r="BI716"/>
  <c r="BH716"/>
  <c r="BG716"/>
  <c r="BF716"/>
  <c r="T716"/>
  <c r="R716"/>
  <c r="P716"/>
  <c r="BI713"/>
  <c r="BH713"/>
  <c r="BG713"/>
  <c r="BF713"/>
  <c r="T713"/>
  <c r="R713"/>
  <c r="P713"/>
  <c r="BI710"/>
  <c r="BH710"/>
  <c r="BG710"/>
  <c r="BF710"/>
  <c r="T710"/>
  <c r="R710"/>
  <c r="P710"/>
  <c r="BI701"/>
  <c r="BH701"/>
  <c r="BG701"/>
  <c r="BF701"/>
  <c r="T701"/>
  <c r="R701"/>
  <c r="P701"/>
  <c r="BI695"/>
  <c r="BH695"/>
  <c r="BG695"/>
  <c r="BF695"/>
  <c r="T695"/>
  <c r="R695"/>
  <c r="P695"/>
  <c r="BI685"/>
  <c r="BH685"/>
  <c r="BG685"/>
  <c r="BF685"/>
  <c r="T685"/>
  <c r="R685"/>
  <c r="P685"/>
  <c r="BI682"/>
  <c r="BH682"/>
  <c r="BG682"/>
  <c r="BF682"/>
  <c r="T682"/>
  <c r="R682"/>
  <c r="P682"/>
  <c r="BI678"/>
  <c r="BH678"/>
  <c r="BG678"/>
  <c r="BF678"/>
  <c r="T678"/>
  <c r="R678"/>
  <c r="P678"/>
  <c r="BI675"/>
  <c r="BH675"/>
  <c r="BG675"/>
  <c r="BF675"/>
  <c r="T675"/>
  <c r="R675"/>
  <c r="P675"/>
  <c r="BI672"/>
  <c r="BH672"/>
  <c r="BG672"/>
  <c r="BF672"/>
  <c r="T672"/>
  <c r="R672"/>
  <c r="P672"/>
  <c r="BI669"/>
  <c r="BH669"/>
  <c r="BG669"/>
  <c r="BF669"/>
  <c r="T669"/>
  <c r="R669"/>
  <c r="P669"/>
  <c r="BI666"/>
  <c r="BH666"/>
  <c r="BG666"/>
  <c r="BF666"/>
  <c r="T666"/>
  <c r="R666"/>
  <c r="P666"/>
  <c r="BI663"/>
  <c r="BH663"/>
  <c r="BG663"/>
  <c r="BF663"/>
  <c r="T663"/>
  <c r="R663"/>
  <c r="P663"/>
  <c r="BI660"/>
  <c r="BH660"/>
  <c r="BG660"/>
  <c r="BF660"/>
  <c r="T660"/>
  <c r="R660"/>
  <c r="P660"/>
  <c r="BI654"/>
  <c r="BH654"/>
  <c r="BG654"/>
  <c r="BF654"/>
  <c r="T654"/>
  <c r="R654"/>
  <c r="P654"/>
  <c r="BI651"/>
  <c r="BH651"/>
  <c r="BG651"/>
  <c r="BF651"/>
  <c r="T651"/>
  <c r="R651"/>
  <c r="P651"/>
  <c r="BI649"/>
  <c r="BH649"/>
  <c r="BG649"/>
  <c r="BF649"/>
  <c r="T649"/>
  <c r="R649"/>
  <c r="P649"/>
  <c r="BI639"/>
  <c r="BH639"/>
  <c r="BG639"/>
  <c r="BF639"/>
  <c r="T639"/>
  <c r="R639"/>
  <c r="P639"/>
  <c r="BI636"/>
  <c r="BH636"/>
  <c r="BG636"/>
  <c r="BF636"/>
  <c r="T636"/>
  <c r="R636"/>
  <c r="P636"/>
  <c r="BI634"/>
  <c r="BH634"/>
  <c r="BG634"/>
  <c r="BF634"/>
  <c r="T634"/>
  <c r="R634"/>
  <c r="P634"/>
  <c r="BI629"/>
  <c r="BH629"/>
  <c r="BG629"/>
  <c r="BF629"/>
  <c r="T629"/>
  <c r="R629"/>
  <c r="P629"/>
  <c r="BI627"/>
  <c r="BH627"/>
  <c r="BG627"/>
  <c r="BF627"/>
  <c r="T627"/>
  <c r="R627"/>
  <c r="P627"/>
  <c r="BI624"/>
  <c r="BH624"/>
  <c r="BG624"/>
  <c r="BF624"/>
  <c r="T624"/>
  <c r="R624"/>
  <c r="P624"/>
  <c r="BI619"/>
  <c r="BH619"/>
  <c r="BG619"/>
  <c r="BF619"/>
  <c r="T619"/>
  <c r="R619"/>
  <c r="P619"/>
  <c r="BI616"/>
  <c r="BH616"/>
  <c r="BG616"/>
  <c r="BF616"/>
  <c r="T616"/>
  <c r="R616"/>
  <c r="P616"/>
  <c r="BI613"/>
  <c r="BH613"/>
  <c r="BG613"/>
  <c r="BF613"/>
  <c r="T613"/>
  <c r="R613"/>
  <c r="P613"/>
  <c r="BI608"/>
  <c r="BH608"/>
  <c r="BG608"/>
  <c r="BF608"/>
  <c r="T608"/>
  <c r="R608"/>
  <c r="P608"/>
  <c r="BI605"/>
  <c r="BH605"/>
  <c r="BG605"/>
  <c r="BF605"/>
  <c r="T605"/>
  <c r="R605"/>
  <c r="P605"/>
  <c r="BI602"/>
  <c r="BH602"/>
  <c r="BG602"/>
  <c r="BF602"/>
  <c r="T602"/>
  <c r="R602"/>
  <c r="P602"/>
  <c r="BI600"/>
  <c r="BH600"/>
  <c r="BG600"/>
  <c r="BF600"/>
  <c r="T600"/>
  <c r="R600"/>
  <c r="P600"/>
  <c r="BI596"/>
  <c r="BH596"/>
  <c r="BG596"/>
  <c r="BF596"/>
  <c r="T596"/>
  <c r="R596"/>
  <c r="P596"/>
  <c r="BI591"/>
  <c r="BH591"/>
  <c r="BG591"/>
  <c r="BF591"/>
  <c r="T591"/>
  <c r="R591"/>
  <c r="P591"/>
  <c r="BI588"/>
  <c r="BH588"/>
  <c r="BG588"/>
  <c r="BF588"/>
  <c r="T588"/>
  <c r="R588"/>
  <c r="P588"/>
  <c r="BI579"/>
  <c r="BH579"/>
  <c r="BG579"/>
  <c r="BF579"/>
  <c r="T579"/>
  <c r="R579"/>
  <c r="P579"/>
  <c r="BI570"/>
  <c r="BH570"/>
  <c r="BG570"/>
  <c r="BF570"/>
  <c r="T570"/>
  <c r="R570"/>
  <c r="P570"/>
  <c r="BI567"/>
  <c r="BH567"/>
  <c r="BG567"/>
  <c r="BF567"/>
  <c r="T567"/>
  <c r="R567"/>
  <c r="P567"/>
  <c r="BI565"/>
  <c r="BH565"/>
  <c r="BG565"/>
  <c r="BF565"/>
  <c r="T565"/>
  <c r="R565"/>
  <c r="P565"/>
  <c r="BI562"/>
  <c r="BH562"/>
  <c r="BG562"/>
  <c r="BF562"/>
  <c r="T562"/>
  <c r="R562"/>
  <c r="P562"/>
  <c r="BI555"/>
  <c r="BH555"/>
  <c r="BG555"/>
  <c r="BF555"/>
  <c r="T555"/>
  <c r="R555"/>
  <c r="P555"/>
  <c r="BI552"/>
  <c r="BH552"/>
  <c r="BG552"/>
  <c r="BF552"/>
  <c r="T552"/>
  <c r="R552"/>
  <c r="P552"/>
  <c r="BI547"/>
  <c r="BH547"/>
  <c r="BG547"/>
  <c r="BF547"/>
  <c r="T547"/>
  <c r="R547"/>
  <c r="P547"/>
  <c r="BI543"/>
  <c r="BH543"/>
  <c r="BG543"/>
  <c r="BF543"/>
  <c r="T543"/>
  <c r="R543"/>
  <c r="P543"/>
  <c r="BI537"/>
  <c r="BH537"/>
  <c r="BG537"/>
  <c r="BF537"/>
  <c r="T537"/>
  <c r="R537"/>
  <c r="P537"/>
  <c r="BI530"/>
  <c r="BH530"/>
  <c r="BG530"/>
  <c r="BF530"/>
  <c r="T530"/>
  <c r="R530"/>
  <c r="P530"/>
  <c r="BI527"/>
  <c r="BH527"/>
  <c r="BG527"/>
  <c r="BF527"/>
  <c r="T527"/>
  <c r="R527"/>
  <c r="P527"/>
  <c r="BI524"/>
  <c r="BH524"/>
  <c r="BG524"/>
  <c r="BF524"/>
  <c r="T524"/>
  <c r="R524"/>
  <c r="P524"/>
  <c r="BI522"/>
  <c r="BH522"/>
  <c r="BG522"/>
  <c r="BF522"/>
  <c r="T522"/>
  <c r="R522"/>
  <c r="P522"/>
  <c r="BI519"/>
  <c r="BH519"/>
  <c r="BG519"/>
  <c r="BF519"/>
  <c r="T519"/>
  <c r="R519"/>
  <c r="P519"/>
  <c r="BI514"/>
  <c r="BH514"/>
  <c r="BG514"/>
  <c r="BF514"/>
  <c r="T514"/>
  <c r="R514"/>
  <c r="P514"/>
  <c r="BI508"/>
  <c r="BH508"/>
  <c r="BG508"/>
  <c r="BF508"/>
  <c r="T508"/>
  <c r="R508"/>
  <c r="P508"/>
  <c r="BI505"/>
  <c r="BH505"/>
  <c r="BG505"/>
  <c r="BF505"/>
  <c r="T505"/>
  <c r="R505"/>
  <c r="P505"/>
  <c r="BI502"/>
  <c r="BH502"/>
  <c r="BG502"/>
  <c r="BF502"/>
  <c r="T502"/>
  <c r="R502"/>
  <c r="P502"/>
  <c r="BI499"/>
  <c r="BH499"/>
  <c r="BG499"/>
  <c r="BF499"/>
  <c r="T499"/>
  <c r="R499"/>
  <c r="P499"/>
  <c r="BI496"/>
  <c r="BH496"/>
  <c r="BG496"/>
  <c r="BF496"/>
  <c r="T496"/>
  <c r="R496"/>
  <c r="P496"/>
  <c r="BI491"/>
  <c r="BH491"/>
  <c r="BG491"/>
  <c r="BF491"/>
  <c r="T491"/>
  <c r="R491"/>
  <c r="P491"/>
  <c r="BI486"/>
  <c r="BH486"/>
  <c r="BG486"/>
  <c r="BF486"/>
  <c r="T486"/>
  <c r="R486"/>
  <c r="P486"/>
  <c r="BI480"/>
  <c r="BH480"/>
  <c r="BG480"/>
  <c r="BF480"/>
  <c r="T480"/>
  <c r="R480"/>
  <c r="P480"/>
  <c r="BI477"/>
  <c r="BH477"/>
  <c r="BG477"/>
  <c r="BF477"/>
  <c r="T477"/>
  <c r="R477"/>
  <c r="P477"/>
  <c r="BI474"/>
  <c r="BH474"/>
  <c r="BG474"/>
  <c r="BF474"/>
  <c r="T474"/>
  <c r="R474"/>
  <c r="P474"/>
  <c r="BI469"/>
  <c r="BH469"/>
  <c r="BG469"/>
  <c r="BF469"/>
  <c r="T469"/>
  <c r="R469"/>
  <c r="P469"/>
  <c r="BI460"/>
  <c r="BH460"/>
  <c r="BG460"/>
  <c r="BF460"/>
  <c r="T460"/>
  <c r="R460"/>
  <c r="P460"/>
  <c r="BI452"/>
  <c r="BH452"/>
  <c r="BG452"/>
  <c r="BF452"/>
  <c r="T452"/>
  <c r="R452"/>
  <c r="P452"/>
  <c r="BI442"/>
  <c r="BH442"/>
  <c r="BG442"/>
  <c r="BF442"/>
  <c r="T442"/>
  <c r="R442"/>
  <c r="P442"/>
  <c r="BI437"/>
  <c r="BH437"/>
  <c r="BG437"/>
  <c r="BF437"/>
  <c r="T437"/>
  <c r="R437"/>
  <c r="P437"/>
  <c r="BI431"/>
  <c r="BH431"/>
  <c r="BG431"/>
  <c r="BF431"/>
  <c r="T431"/>
  <c r="R431"/>
  <c r="P431"/>
  <c r="BI428"/>
  <c r="BH428"/>
  <c r="BG428"/>
  <c r="BF428"/>
  <c r="T428"/>
  <c r="R428"/>
  <c r="P428"/>
  <c r="BI425"/>
  <c r="BH425"/>
  <c r="BG425"/>
  <c r="BF425"/>
  <c r="T425"/>
  <c r="R425"/>
  <c r="P425"/>
  <c r="BI422"/>
  <c r="BH422"/>
  <c r="BG422"/>
  <c r="BF422"/>
  <c r="T422"/>
  <c r="R422"/>
  <c r="P422"/>
  <c r="BI407"/>
  <c r="BH407"/>
  <c r="BG407"/>
  <c r="BF407"/>
  <c r="T407"/>
  <c r="R407"/>
  <c r="P407"/>
  <c r="BI399"/>
  <c r="BH399"/>
  <c r="BG399"/>
  <c r="BF399"/>
  <c r="T399"/>
  <c r="R399"/>
  <c r="P399"/>
  <c r="BI396"/>
  <c r="BH396"/>
  <c r="BG396"/>
  <c r="BF396"/>
  <c r="T396"/>
  <c r="R396"/>
  <c r="P396"/>
  <c r="BI391"/>
  <c r="BH391"/>
  <c r="BG391"/>
  <c r="BF391"/>
  <c r="T391"/>
  <c r="R391"/>
  <c r="P391"/>
  <c r="BI388"/>
  <c r="BH388"/>
  <c r="BG388"/>
  <c r="BF388"/>
  <c r="T388"/>
  <c r="R388"/>
  <c r="P388"/>
  <c r="BI385"/>
  <c r="BH385"/>
  <c r="BG385"/>
  <c r="BF385"/>
  <c r="T385"/>
  <c r="R385"/>
  <c r="P385"/>
  <c r="BI382"/>
  <c r="BH382"/>
  <c r="BG382"/>
  <c r="BF382"/>
  <c r="T382"/>
  <c r="R382"/>
  <c r="P382"/>
  <c r="BI377"/>
  <c r="BH377"/>
  <c r="BG377"/>
  <c r="BF377"/>
  <c r="T377"/>
  <c r="R377"/>
  <c r="P377"/>
  <c r="BI374"/>
  <c r="BH374"/>
  <c r="BG374"/>
  <c r="BF374"/>
  <c r="T374"/>
  <c r="R374"/>
  <c r="P374"/>
  <c r="BI372"/>
  <c r="BH372"/>
  <c r="BG372"/>
  <c r="BF372"/>
  <c r="T372"/>
  <c r="R372"/>
  <c r="P372"/>
  <c r="BI369"/>
  <c r="BH369"/>
  <c r="BG369"/>
  <c r="BF369"/>
  <c r="T369"/>
  <c r="R369"/>
  <c r="P369"/>
  <c r="BI366"/>
  <c r="BH366"/>
  <c r="BG366"/>
  <c r="BF366"/>
  <c r="T366"/>
  <c r="R366"/>
  <c r="P366"/>
  <c r="BI362"/>
  <c r="BH362"/>
  <c r="BG362"/>
  <c r="BF362"/>
  <c r="T362"/>
  <c r="R362"/>
  <c r="P362"/>
  <c r="BI359"/>
  <c r="BH359"/>
  <c r="BG359"/>
  <c r="BF359"/>
  <c r="T359"/>
  <c r="R359"/>
  <c r="P359"/>
  <c r="BI356"/>
  <c r="BH356"/>
  <c r="BG356"/>
  <c r="BF356"/>
  <c r="T356"/>
  <c r="R356"/>
  <c r="P356"/>
  <c r="BI353"/>
  <c r="BH353"/>
  <c r="BG353"/>
  <c r="BF353"/>
  <c r="T353"/>
  <c r="R353"/>
  <c r="P353"/>
  <c r="BI350"/>
  <c r="BH350"/>
  <c r="BG350"/>
  <c r="BF350"/>
  <c r="T350"/>
  <c r="R350"/>
  <c r="P350"/>
  <c r="BI345"/>
  <c r="BH345"/>
  <c r="BG345"/>
  <c r="BF345"/>
  <c r="T345"/>
  <c r="R345"/>
  <c r="P345"/>
  <c r="BI343"/>
  <c r="BH343"/>
  <c r="BG343"/>
  <c r="BF343"/>
  <c r="T343"/>
  <c r="R343"/>
  <c r="P343"/>
  <c r="BI334"/>
  <c r="BH334"/>
  <c r="BG334"/>
  <c r="BF334"/>
  <c r="T334"/>
  <c r="R334"/>
  <c r="P334"/>
  <c r="BI332"/>
  <c r="BH332"/>
  <c r="BG332"/>
  <c r="BF332"/>
  <c r="T332"/>
  <c r="R332"/>
  <c r="P332"/>
  <c r="BI326"/>
  <c r="BH326"/>
  <c r="BG326"/>
  <c r="BF326"/>
  <c r="T326"/>
  <c r="R326"/>
  <c r="P326"/>
  <c r="BI323"/>
  <c r="BH323"/>
  <c r="BG323"/>
  <c r="BF323"/>
  <c r="T323"/>
  <c r="R323"/>
  <c r="P323"/>
  <c r="BI314"/>
  <c r="BH314"/>
  <c r="BG314"/>
  <c r="BF314"/>
  <c r="T314"/>
  <c r="R314"/>
  <c r="P314"/>
  <c r="BI308"/>
  <c r="BH308"/>
  <c r="BG308"/>
  <c r="BF308"/>
  <c r="T308"/>
  <c r="R308"/>
  <c r="P308"/>
  <c r="BI304"/>
  <c r="BH304"/>
  <c r="BG304"/>
  <c r="BF304"/>
  <c r="T304"/>
  <c r="R304"/>
  <c r="P304"/>
  <c r="BI300"/>
  <c r="BH300"/>
  <c r="BG300"/>
  <c r="BF300"/>
  <c r="T300"/>
  <c r="R300"/>
  <c r="P300"/>
  <c r="BI298"/>
  <c r="BH298"/>
  <c r="BG298"/>
  <c r="BF298"/>
  <c r="T298"/>
  <c r="R298"/>
  <c r="P298"/>
  <c r="BI289"/>
  <c r="BH289"/>
  <c r="BG289"/>
  <c r="BF289"/>
  <c r="T289"/>
  <c r="R289"/>
  <c r="P289"/>
  <c r="BI280"/>
  <c r="BH280"/>
  <c r="BG280"/>
  <c r="BF280"/>
  <c r="T280"/>
  <c r="R280"/>
  <c r="P280"/>
  <c r="BI277"/>
  <c r="BH277"/>
  <c r="BG277"/>
  <c r="BF277"/>
  <c r="T277"/>
  <c r="R277"/>
  <c r="P277"/>
  <c r="BI274"/>
  <c r="BH274"/>
  <c r="BG274"/>
  <c r="BF274"/>
  <c r="T274"/>
  <c r="R274"/>
  <c r="P274"/>
  <c r="BI272"/>
  <c r="BH272"/>
  <c r="BG272"/>
  <c r="BF272"/>
  <c r="T272"/>
  <c r="R272"/>
  <c r="P272"/>
  <c r="BI266"/>
  <c r="BH266"/>
  <c r="BG266"/>
  <c r="BF266"/>
  <c r="T266"/>
  <c r="R266"/>
  <c r="P266"/>
  <c r="BI259"/>
  <c r="BH259"/>
  <c r="BG259"/>
  <c r="BF259"/>
  <c r="T259"/>
  <c r="R259"/>
  <c r="P259"/>
  <c r="BI253"/>
  <c r="BH253"/>
  <c r="BG253"/>
  <c r="BF253"/>
  <c r="T253"/>
  <c r="R253"/>
  <c r="P253"/>
  <c r="BI247"/>
  <c r="BH247"/>
  <c r="BG247"/>
  <c r="BF247"/>
  <c r="T247"/>
  <c r="R247"/>
  <c r="P247"/>
  <c r="BI240"/>
  <c r="BH240"/>
  <c r="BG240"/>
  <c r="BF240"/>
  <c r="T240"/>
  <c r="R240"/>
  <c r="P240"/>
  <c r="BI235"/>
  <c r="BH235"/>
  <c r="BG235"/>
  <c r="BF235"/>
  <c r="T235"/>
  <c r="R235"/>
  <c r="P235"/>
  <c r="BI225"/>
  <c r="BH225"/>
  <c r="BG225"/>
  <c r="BF225"/>
  <c r="T225"/>
  <c r="R225"/>
  <c r="P225"/>
  <c r="BI222"/>
  <c r="BH222"/>
  <c r="BG222"/>
  <c r="BF222"/>
  <c r="T222"/>
  <c r="R222"/>
  <c r="P222"/>
  <c r="BI219"/>
  <c r="BH219"/>
  <c r="BG219"/>
  <c r="BF219"/>
  <c r="T219"/>
  <c r="R219"/>
  <c r="P219"/>
  <c r="BI214"/>
  <c r="BH214"/>
  <c r="BG214"/>
  <c r="BF214"/>
  <c r="T214"/>
  <c r="R214"/>
  <c r="P214"/>
  <c r="BI209"/>
  <c r="BH209"/>
  <c r="BG209"/>
  <c r="BF209"/>
  <c r="T209"/>
  <c r="R209"/>
  <c r="P209"/>
  <c r="BI206"/>
  <c r="BH206"/>
  <c r="BG206"/>
  <c r="BF206"/>
  <c r="T206"/>
  <c r="R206"/>
  <c r="P206"/>
  <c r="BI202"/>
  <c r="BH202"/>
  <c r="BG202"/>
  <c r="BF202"/>
  <c r="T202"/>
  <c r="R202"/>
  <c r="P202"/>
  <c r="BI199"/>
  <c r="BH199"/>
  <c r="BG199"/>
  <c r="BF199"/>
  <c r="T199"/>
  <c r="R199"/>
  <c r="P199"/>
  <c r="BI195"/>
  <c r="BH195"/>
  <c r="BG195"/>
  <c r="BF195"/>
  <c r="T195"/>
  <c r="R195"/>
  <c r="P195"/>
  <c r="BI193"/>
  <c r="BH193"/>
  <c r="BG193"/>
  <c r="BF193"/>
  <c r="T193"/>
  <c r="R193"/>
  <c r="P193"/>
  <c r="BI190"/>
  <c r="BH190"/>
  <c r="BG190"/>
  <c r="BF190"/>
  <c r="T190"/>
  <c r="R190"/>
  <c r="P190"/>
  <c r="BI187"/>
  <c r="BH187"/>
  <c r="BG187"/>
  <c r="BF187"/>
  <c r="T187"/>
  <c r="R187"/>
  <c r="P187"/>
  <c r="BI184"/>
  <c r="BH184"/>
  <c r="BG184"/>
  <c r="BF184"/>
  <c r="T184"/>
  <c r="R184"/>
  <c r="P184"/>
  <c r="BI179"/>
  <c r="BH179"/>
  <c r="BG179"/>
  <c r="BF179"/>
  <c r="T179"/>
  <c r="R179"/>
  <c r="P179"/>
  <c r="BI176"/>
  <c r="BH176"/>
  <c r="BG176"/>
  <c r="BF176"/>
  <c r="T176"/>
  <c r="R176"/>
  <c r="P176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R127"/>
  <c r="P127"/>
  <c r="BI119"/>
  <c r="BH119"/>
  <c r="BG119"/>
  <c r="BF119"/>
  <c r="T119"/>
  <c r="R119"/>
  <c r="P119"/>
  <c r="BI116"/>
  <c r="BH116"/>
  <c r="BG116"/>
  <c r="BF116"/>
  <c r="T116"/>
  <c r="R116"/>
  <c r="P116"/>
  <c r="BI110"/>
  <c r="BH110"/>
  <c r="BG110"/>
  <c r="BF110"/>
  <c r="T110"/>
  <c r="R110"/>
  <c r="P110"/>
  <c r="BI107"/>
  <c r="BH107"/>
  <c r="BG107"/>
  <c r="BF107"/>
  <c r="T107"/>
  <c r="R107"/>
  <c r="P107"/>
  <c r="BI104"/>
  <c r="BH104"/>
  <c r="BG104"/>
  <c r="BF104"/>
  <c r="T104"/>
  <c r="R104"/>
  <c r="P104"/>
  <c r="BI101"/>
  <c r="BH101"/>
  <c r="BG101"/>
  <c r="BF101"/>
  <c r="T101"/>
  <c r="R101"/>
  <c r="P101"/>
  <c r="BI98"/>
  <c r="BH98"/>
  <c r="BG98"/>
  <c r="BF98"/>
  <c r="T98"/>
  <c r="R98"/>
  <c r="P98"/>
  <c r="BI95"/>
  <c r="BH95"/>
  <c r="BG95"/>
  <c r="BF95"/>
  <c r="T95"/>
  <c r="R95"/>
  <c r="P95"/>
  <c r="J89"/>
  <c r="J88"/>
  <c r="F86"/>
  <c r="E84"/>
  <c r="J55"/>
  <c r="J54"/>
  <c r="F52"/>
  <c r="E50"/>
  <c r="J18"/>
  <c r="E18"/>
  <c r="F89"/>
  <c r="J17"/>
  <c r="J15"/>
  <c r="E15"/>
  <c r="F88"/>
  <c r="J14"/>
  <c r="J12"/>
  <c r="J86"/>
  <c r="E7"/>
  <c r="E82"/>
  <c i="4" r="J37"/>
  <c r="J36"/>
  <c i="1" r="AY57"/>
  <c i="4" r="J35"/>
  <c i="1" r="AX57"/>
  <c i="4" r="BI88"/>
  <c r="BH88"/>
  <c r="BG88"/>
  <c r="BF88"/>
  <c r="T88"/>
  <c r="T87"/>
  <c r="R88"/>
  <c r="R87"/>
  <c r="P88"/>
  <c r="P87"/>
  <c r="BI83"/>
  <c r="BH83"/>
  <c r="BG83"/>
  <c r="BF83"/>
  <c r="T83"/>
  <c r="T82"/>
  <c r="T81"/>
  <c r="R83"/>
  <c r="R82"/>
  <c r="R81"/>
  <c r="P83"/>
  <c r="P82"/>
  <c r="P81"/>
  <c i="1" r="AU57"/>
  <c i="4" r="F75"/>
  <c r="E73"/>
  <c r="F52"/>
  <c r="E50"/>
  <c r="J24"/>
  <c r="E24"/>
  <c r="J78"/>
  <c r="J23"/>
  <c r="J21"/>
  <c r="E21"/>
  <c r="J54"/>
  <c r="J20"/>
  <c r="J18"/>
  <c r="E18"/>
  <c r="F78"/>
  <c r="J17"/>
  <c r="J15"/>
  <c r="E15"/>
  <c r="F77"/>
  <c r="J14"/>
  <c r="J12"/>
  <c r="J52"/>
  <c r="E7"/>
  <c r="E71"/>
  <c i="3" r="J37"/>
  <c r="J36"/>
  <c i="1" r="AY56"/>
  <c i="3" r="J35"/>
  <c i="1" r="AX56"/>
  <c i="3" r="BI292"/>
  <c r="BH292"/>
  <c r="BG292"/>
  <c r="BF292"/>
  <c r="T292"/>
  <c r="T291"/>
  <c r="R292"/>
  <c r="R291"/>
  <c r="P292"/>
  <c r="P291"/>
  <c r="BI286"/>
  <c r="BH286"/>
  <c r="BG286"/>
  <c r="BF286"/>
  <c r="T286"/>
  <c r="R286"/>
  <c r="P286"/>
  <c r="BI283"/>
  <c r="BH283"/>
  <c r="BG283"/>
  <c r="BF283"/>
  <c r="T283"/>
  <c r="R283"/>
  <c r="P283"/>
  <c r="BI280"/>
  <c r="BH280"/>
  <c r="BG280"/>
  <c r="BF280"/>
  <c r="T280"/>
  <c r="R280"/>
  <c r="P280"/>
  <c r="BI273"/>
  <c r="BH273"/>
  <c r="BG273"/>
  <c r="BF273"/>
  <c r="T273"/>
  <c r="R273"/>
  <c r="P273"/>
  <c r="BI270"/>
  <c r="BH270"/>
  <c r="BG270"/>
  <c r="BF270"/>
  <c r="T270"/>
  <c r="R270"/>
  <c r="P270"/>
  <c r="BI267"/>
  <c r="BH267"/>
  <c r="BG267"/>
  <c r="BF267"/>
  <c r="T267"/>
  <c r="R267"/>
  <c r="P267"/>
  <c r="BI264"/>
  <c r="BH264"/>
  <c r="BG264"/>
  <c r="BF264"/>
  <c r="T264"/>
  <c r="R264"/>
  <c r="P264"/>
  <c r="BI261"/>
  <c r="BH261"/>
  <c r="BG261"/>
  <c r="BF261"/>
  <c r="T261"/>
  <c r="R261"/>
  <c r="P261"/>
  <c r="BI253"/>
  <c r="BH253"/>
  <c r="BG253"/>
  <c r="BF253"/>
  <c r="T253"/>
  <c r="R253"/>
  <c r="P253"/>
  <c r="BI250"/>
  <c r="BH250"/>
  <c r="BG250"/>
  <c r="BF250"/>
  <c r="T250"/>
  <c r="R250"/>
  <c r="P250"/>
  <c r="BI241"/>
  <c r="BH241"/>
  <c r="BG241"/>
  <c r="BF241"/>
  <c r="T241"/>
  <c r="R241"/>
  <c r="P241"/>
  <c r="BI237"/>
  <c r="BH237"/>
  <c r="BG237"/>
  <c r="BF237"/>
  <c r="T237"/>
  <c r="R237"/>
  <c r="P237"/>
  <c r="BI232"/>
  <c r="BH232"/>
  <c r="BG232"/>
  <c r="BF232"/>
  <c r="T232"/>
  <c r="R232"/>
  <c r="P232"/>
  <c r="BI229"/>
  <c r="BH229"/>
  <c r="BG229"/>
  <c r="BF229"/>
  <c r="T229"/>
  <c r="R229"/>
  <c r="P229"/>
  <c r="BI226"/>
  <c r="BH226"/>
  <c r="BG226"/>
  <c r="BF226"/>
  <c r="T226"/>
  <c r="R226"/>
  <c r="P226"/>
  <c r="BI223"/>
  <c r="BH223"/>
  <c r="BG223"/>
  <c r="BF223"/>
  <c r="T223"/>
  <c r="R223"/>
  <c r="P223"/>
  <c r="BI220"/>
  <c r="BH220"/>
  <c r="BG220"/>
  <c r="BF220"/>
  <c r="T220"/>
  <c r="R220"/>
  <c r="P220"/>
  <c r="BI217"/>
  <c r="BH217"/>
  <c r="BG217"/>
  <c r="BF217"/>
  <c r="T217"/>
  <c r="R217"/>
  <c r="P217"/>
  <c r="BI214"/>
  <c r="BH214"/>
  <c r="BG214"/>
  <c r="BF214"/>
  <c r="T214"/>
  <c r="R214"/>
  <c r="P214"/>
  <c r="BI211"/>
  <c r="BH211"/>
  <c r="BG211"/>
  <c r="BF211"/>
  <c r="T211"/>
  <c r="R211"/>
  <c r="P211"/>
  <c r="BI208"/>
  <c r="BH208"/>
  <c r="BG208"/>
  <c r="BF208"/>
  <c r="T208"/>
  <c r="R208"/>
  <c r="P208"/>
  <c r="BI203"/>
  <c r="BH203"/>
  <c r="BG203"/>
  <c r="BF203"/>
  <c r="T203"/>
  <c r="R203"/>
  <c r="P203"/>
  <c r="BI197"/>
  <c r="BH197"/>
  <c r="BG197"/>
  <c r="BF197"/>
  <c r="T197"/>
  <c r="R197"/>
  <c r="P197"/>
  <c r="BI191"/>
  <c r="BH191"/>
  <c r="BG191"/>
  <c r="BF191"/>
  <c r="T191"/>
  <c r="R191"/>
  <c r="P191"/>
  <c r="BI188"/>
  <c r="BH188"/>
  <c r="BG188"/>
  <c r="BF188"/>
  <c r="T188"/>
  <c r="R188"/>
  <c r="P188"/>
  <c r="BI185"/>
  <c r="BH185"/>
  <c r="BG185"/>
  <c r="BF185"/>
  <c r="T185"/>
  <c r="R185"/>
  <c r="P185"/>
  <c r="BI182"/>
  <c r="BH182"/>
  <c r="BG182"/>
  <c r="BF182"/>
  <c r="T182"/>
  <c r="R182"/>
  <c r="P182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0"/>
  <c r="BH170"/>
  <c r="BG170"/>
  <c r="BF170"/>
  <c r="T170"/>
  <c r="R170"/>
  <c r="P170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39"/>
  <c r="BH139"/>
  <c r="BG139"/>
  <c r="BF139"/>
  <c r="T139"/>
  <c r="R139"/>
  <c r="P139"/>
  <c r="BI133"/>
  <c r="BH133"/>
  <c r="BG133"/>
  <c r="BF133"/>
  <c r="T133"/>
  <c r="R133"/>
  <c r="P133"/>
  <c r="BI130"/>
  <c r="BH130"/>
  <c r="BG130"/>
  <c r="BF130"/>
  <c r="T130"/>
  <c r="R130"/>
  <c r="P130"/>
  <c r="BI124"/>
  <c r="BH124"/>
  <c r="BG124"/>
  <c r="BF124"/>
  <c r="T124"/>
  <c r="R124"/>
  <c r="P124"/>
  <c r="BI113"/>
  <c r="BH113"/>
  <c r="BG113"/>
  <c r="BF113"/>
  <c r="T113"/>
  <c r="R113"/>
  <c r="P113"/>
  <c r="BI107"/>
  <c r="BH107"/>
  <c r="BG107"/>
  <c r="BF107"/>
  <c r="T107"/>
  <c r="R107"/>
  <c r="P107"/>
  <c r="BI101"/>
  <c r="BH101"/>
  <c r="BG101"/>
  <c r="BF101"/>
  <c r="T101"/>
  <c r="R101"/>
  <c r="P101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BI87"/>
  <c r="BH87"/>
  <c r="BG87"/>
  <c r="BF87"/>
  <c r="T87"/>
  <c r="R87"/>
  <c r="P87"/>
  <c r="J81"/>
  <c r="J80"/>
  <c r="F78"/>
  <c r="E76"/>
  <c r="J55"/>
  <c r="J54"/>
  <c r="F52"/>
  <c r="E50"/>
  <c r="J18"/>
  <c r="E18"/>
  <c r="F55"/>
  <c r="J17"/>
  <c r="J15"/>
  <c r="E15"/>
  <c r="F80"/>
  <c r="J14"/>
  <c r="J12"/>
  <c r="J78"/>
  <c r="E7"/>
  <c r="E48"/>
  <c i="2" r="J37"/>
  <c r="J36"/>
  <c i="1" r="AY55"/>
  <c i="2" r="J35"/>
  <c i="1" r="AX55"/>
  <c i="2" r="BI183"/>
  <c r="BH183"/>
  <c r="BG183"/>
  <c r="BF183"/>
  <c r="T183"/>
  <c r="T182"/>
  <c r="R183"/>
  <c r="R182"/>
  <c r="P183"/>
  <c r="P182"/>
  <c r="BI160"/>
  <c r="BH160"/>
  <c r="BG160"/>
  <c r="BF160"/>
  <c r="T160"/>
  <c r="T159"/>
  <c r="R160"/>
  <c r="R159"/>
  <c r="P160"/>
  <c r="P159"/>
  <c r="BI156"/>
  <c r="BH156"/>
  <c r="BG156"/>
  <c r="BF156"/>
  <c r="T156"/>
  <c r="R156"/>
  <c r="P156"/>
  <c r="BI151"/>
  <c r="BH151"/>
  <c r="BG151"/>
  <c r="BF151"/>
  <c r="T151"/>
  <c r="R151"/>
  <c r="P151"/>
  <c r="BI146"/>
  <c r="BH146"/>
  <c r="BG146"/>
  <c r="BF146"/>
  <c r="T146"/>
  <c r="R146"/>
  <c r="P146"/>
  <c r="BI143"/>
  <c r="BH143"/>
  <c r="BG143"/>
  <c r="BF143"/>
  <c r="T143"/>
  <c r="R143"/>
  <c r="P143"/>
  <c r="BI139"/>
  <c r="BH139"/>
  <c r="BG139"/>
  <c r="BF139"/>
  <c r="T139"/>
  <c r="R139"/>
  <c r="P139"/>
  <c r="BI137"/>
  <c r="BH137"/>
  <c r="BG137"/>
  <c r="BF137"/>
  <c r="T137"/>
  <c r="R137"/>
  <c r="P137"/>
  <c r="BI132"/>
  <c r="BH132"/>
  <c r="BG132"/>
  <c r="BF132"/>
  <c r="T132"/>
  <c r="R132"/>
  <c r="P132"/>
  <c r="BI128"/>
  <c r="BH128"/>
  <c r="BG128"/>
  <c r="BF128"/>
  <c r="T128"/>
  <c r="R128"/>
  <c r="P128"/>
  <c r="BI125"/>
  <c r="BH125"/>
  <c r="BG125"/>
  <c r="BF125"/>
  <c r="T125"/>
  <c r="R125"/>
  <c r="P125"/>
  <c r="BI122"/>
  <c r="BH122"/>
  <c r="BG122"/>
  <c r="BF122"/>
  <c r="T122"/>
  <c r="R122"/>
  <c r="P122"/>
  <c r="BI119"/>
  <c r="BH119"/>
  <c r="BG119"/>
  <c r="BF119"/>
  <c r="T119"/>
  <c r="R119"/>
  <c r="P119"/>
  <c r="BI116"/>
  <c r="BH116"/>
  <c r="BG116"/>
  <c r="BF116"/>
  <c r="T116"/>
  <c r="R116"/>
  <c r="P116"/>
  <c r="BI113"/>
  <c r="BH113"/>
  <c r="BG113"/>
  <c r="BF113"/>
  <c r="T113"/>
  <c r="R113"/>
  <c r="P113"/>
  <c r="BI110"/>
  <c r="BH110"/>
  <c r="BG110"/>
  <c r="BF110"/>
  <c r="T110"/>
  <c r="R110"/>
  <c r="P110"/>
  <c r="BI107"/>
  <c r="BH107"/>
  <c r="BG107"/>
  <c r="BF107"/>
  <c r="T107"/>
  <c r="R107"/>
  <c r="P107"/>
  <c r="BI105"/>
  <c r="BH105"/>
  <c r="BG105"/>
  <c r="BF105"/>
  <c r="T105"/>
  <c r="R105"/>
  <c r="P105"/>
  <c r="BI102"/>
  <c r="BH102"/>
  <c r="BG102"/>
  <c r="BF102"/>
  <c r="T102"/>
  <c r="R102"/>
  <c r="P102"/>
  <c r="BI98"/>
  <c r="BH98"/>
  <c r="BG98"/>
  <c r="BF98"/>
  <c r="T98"/>
  <c r="R98"/>
  <c r="P98"/>
  <c r="BI94"/>
  <c r="BH94"/>
  <c r="BG94"/>
  <c r="BF94"/>
  <c r="T94"/>
  <c r="R94"/>
  <c r="P94"/>
  <c r="BI91"/>
  <c r="BH91"/>
  <c r="BG91"/>
  <c r="BF91"/>
  <c r="T91"/>
  <c r="R91"/>
  <c r="P91"/>
  <c r="BI88"/>
  <c r="BH88"/>
  <c r="BG88"/>
  <c r="BF88"/>
  <c r="T88"/>
  <c r="R88"/>
  <c r="P88"/>
  <c r="J82"/>
  <c r="J81"/>
  <c r="F79"/>
  <c r="E77"/>
  <c r="J55"/>
  <c r="J54"/>
  <c r="F52"/>
  <c r="E50"/>
  <c r="J18"/>
  <c r="E18"/>
  <c r="F82"/>
  <c r="J17"/>
  <c r="J15"/>
  <c r="E15"/>
  <c r="F54"/>
  <c r="J14"/>
  <c r="J12"/>
  <c r="J79"/>
  <c r="E7"/>
  <c r="E48"/>
  <c i="1" r="L50"/>
  <c r="AM50"/>
  <c r="AM49"/>
  <c r="L49"/>
  <c r="AM47"/>
  <c r="L47"/>
  <c r="L45"/>
  <c r="L44"/>
  <c i="7" r="J262"/>
  <c r="BK242"/>
  <c r="BK228"/>
  <c r="J218"/>
  <c r="J202"/>
  <c r="J192"/>
  <c r="J178"/>
  <c r="J162"/>
  <c r="J150"/>
  <c r="BK140"/>
  <c r="BK132"/>
  <c r="BK122"/>
  <c r="J112"/>
  <c i="6" r="BK177"/>
  <c r="J145"/>
  <c r="BK136"/>
  <c r="BK120"/>
  <c r="BK101"/>
  <c i="5" r="J923"/>
  <c r="J872"/>
  <c r="J848"/>
  <c r="BK809"/>
  <c r="BK763"/>
  <c r="BK732"/>
  <c r="J682"/>
  <c r="J654"/>
  <c r="J629"/>
  <c r="BK600"/>
  <c r="J579"/>
  <c r="J543"/>
  <c r="J514"/>
  <c r="J477"/>
  <c r="BK431"/>
  <c r="J385"/>
  <c r="J372"/>
  <c r="J356"/>
  <c r="BK334"/>
  <c r="BK314"/>
  <c r="BK266"/>
  <c r="J240"/>
  <c r="BK206"/>
  <c r="BK153"/>
  <c r="J136"/>
  <c r="BK110"/>
  <c i="3" r="BK286"/>
  <c r="BK264"/>
  <c r="BK211"/>
  <c r="BK177"/>
  <c r="J163"/>
  <c r="J149"/>
  <c r="BK139"/>
  <c r="BK113"/>
  <c r="J92"/>
  <c i="2" r="J139"/>
  <c r="BK98"/>
  <c i="7" r="BK300"/>
  <c r="J285"/>
  <c r="J276"/>
  <c r="BK256"/>
  <c r="BK236"/>
  <c r="J220"/>
  <c r="BK206"/>
  <c r="BK178"/>
  <c r="J168"/>
  <c r="J138"/>
  <c r="J126"/>
  <c r="J104"/>
  <c r="BK92"/>
  <c i="6" r="BK181"/>
  <c r="BK165"/>
  <c r="J149"/>
  <c r="BK115"/>
  <c i="5" r="BK909"/>
  <c r="J896"/>
  <c r="J860"/>
  <c r="BK817"/>
  <c r="J775"/>
  <c r="J744"/>
  <c r="J732"/>
  <c r="BK722"/>
  <c r="BK678"/>
  <c r="BK649"/>
  <c r="BK627"/>
  <c r="J605"/>
  <c r="J565"/>
  <c r="BK514"/>
  <c r="BK491"/>
  <c r="J460"/>
  <c r="J391"/>
  <c r="BK362"/>
  <c r="J304"/>
  <c r="J266"/>
  <c r="J214"/>
  <c r="BK176"/>
  <c r="J141"/>
  <c r="J116"/>
  <c i="3" r="J280"/>
  <c r="BK232"/>
  <c r="BK214"/>
  <c r="J188"/>
  <c r="BK165"/>
  <c r="BK152"/>
  <c r="BK133"/>
  <c r="J101"/>
  <c r="BK90"/>
  <c i="2" r="J128"/>
  <c r="J116"/>
  <c i="7" r="J291"/>
  <c r="BK270"/>
  <c r="BK252"/>
  <c r="BK234"/>
  <c r="BK208"/>
  <c r="J196"/>
  <c r="J186"/>
  <c r="BK150"/>
  <c r="BK136"/>
  <c r="J110"/>
  <c i="6" r="BK188"/>
  <c r="J177"/>
  <c r="BK149"/>
  <c r="BK145"/>
  <c r="J113"/>
  <c r="BK103"/>
  <c r="BK94"/>
  <c i="5" r="BK879"/>
  <c r="BK848"/>
  <c r="BK778"/>
  <c r="BK761"/>
  <c r="BK701"/>
  <c r="BK669"/>
  <c r="J649"/>
  <c r="J619"/>
  <c r="BK588"/>
  <c r="BK562"/>
  <c r="BK530"/>
  <c r="J508"/>
  <c r="BK437"/>
  <c r="J399"/>
  <c r="BK366"/>
  <c r="BK343"/>
  <c r="J323"/>
  <c r="BK298"/>
  <c r="BK240"/>
  <c r="J209"/>
  <c r="BK179"/>
  <c r="BK160"/>
  <c r="J139"/>
  <c r="J107"/>
  <c i="3" r="BK270"/>
  <c r="J237"/>
  <c r="J211"/>
  <c r="BK188"/>
  <c r="J175"/>
  <c i="2" r="BK160"/>
  <c r="J113"/>
  <c r="BK102"/>
  <c i="7" r="J274"/>
  <c r="J266"/>
  <c r="BK258"/>
  <c r="BK246"/>
  <c r="J222"/>
  <c r="J210"/>
  <c r="J198"/>
  <c r="J184"/>
  <c r="BK170"/>
  <c r="BK162"/>
  <c r="J154"/>
  <c r="J140"/>
  <c r="J118"/>
  <c r="BK104"/>
  <c i="6" r="BK198"/>
  <c r="BK173"/>
  <c r="J152"/>
  <c r="BK131"/>
  <c r="BK122"/>
  <c i="5" r="BK962"/>
  <c r="BK947"/>
  <c r="J941"/>
  <c r="J902"/>
  <c r="BK876"/>
  <c r="BK839"/>
  <c r="BK804"/>
  <c r="J778"/>
  <c r="BK744"/>
  <c r="J725"/>
  <c r="BK695"/>
  <c r="J660"/>
  <c r="BK624"/>
  <c r="J602"/>
  <c r="BK543"/>
  <c r="J519"/>
  <c r="J480"/>
  <c r="J452"/>
  <c r="J428"/>
  <c r="J388"/>
  <c r="BK308"/>
  <c r="BK272"/>
  <c r="BK209"/>
  <c r="J187"/>
  <c r="BK166"/>
  <c r="J147"/>
  <c r="J104"/>
  <c i="4" r="J88"/>
  <c i="3" r="BK283"/>
  <c r="J253"/>
  <c r="J232"/>
  <c r="J182"/>
  <c r="J159"/>
  <c r="J133"/>
  <c r="BK96"/>
  <c i="2" r="J160"/>
  <c r="BK137"/>
  <c r="BK113"/>
  <c r="BK88"/>
  <c i="7" r="BK297"/>
  <c r="J289"/>
  <c r="J287"/>
  <c r="BK281"/>
  <c r="J272"/>
  <c r="J258"/>
  <c r="J244"/>
  <c r="J230"/>
  <c r="BK222"/>
  <c r="BK214"/>
  <c r="BK196"/>
  <c r="BK184"/>
  <c r="J174"/>
  <c r="J160"/>
  <c r="BK148"/>
  <c r="BK138"/>
  <c r="BK130"/>
  <c r="J120"/>
  <c r="J108"/>
  <c r="J94"/>
  <c i="6" r="BK147"/>
  <c r="BK138"/>
  <c r="J126"/>
  <c r="J103"/>
  <c i="5" r="BK941"/>
  <c r="BK882"/>
  <c r="BK854"/>
  <c r="J832"/>
  <c r="BK792"/>
  <c r="BK756"/>
  <c r="J710"/>
  <c r="BK666"/>
  <c r="BK634"/>
  <c r="J596"/>
  <c r="J567"/>
  <c r="J527"/>
  <c r="BK499"/>
  <c r="J474"/>
  <c r="J396"/>
  <c r="BK374"/>
  <c r="BK359"/>
  <c r="J343"/>
  <c r="BK323"/>
  <c r="J289"/>
  <c r="J247"/>
  <c r="BK214"/>
  <c r="BK190"/>
  <c r="BK139"/>
  <c r="J127"/>
  <c i="4" r="BK88"/>
  <c i="3" r="J267"/>
  <c r="J220"/>
  <c r="BK179"/>
  <c r="BK167"/>
  <c r="BK159"/>
  <c r="BK146"/>
  <c r="BK98"/>
  <c i="2" r="BK146"/>
  <c r="BK125"/>
  <c r="BK94"/>
  <c i="7" r="BK289"/>
  <c r="J283"/>
  <c r="BK268"/>
  <c r="J248"/>
  <c r="BK224"/>
  <c r="BK210"/>
  <c r="J190"/>
  <c r="BK176"/>
  <c r="J166"/>
  <c r="BK128"/>
  <c r="BK108"/>
  <c r="BK96"/>
  <c i="6" r="J188"/>
  <c r="J169"/>
  <c r="BK152"/>
  <c r="BK124"/>
  <c r="J89"/>
  <c i="5" r="BK902"/>
  <c r="J868"/>
  <c r="J854"/>
  <c r="J804"/>
  <c r="J756"/>
  <c r="J736"/>
  <c r="BK713"/>
  <c r="J685"/>
  <c r="BK663"/>
  <c r="BK636"/>
  <c r="BK608"/>
  <c r="J552"/>
  <c r="BK508"/>
  <c r="J486"/>
  <c r="BK452"/>
  <c r="BK385"/>
  <c r="J345"/>
  <c r="J274"/>
  <c r="BK235"/>
  <c r="BK199"/>
  <c r="J160"/>
  <c r="BK133"/>
  <c i="3" r="J292"/>
  <c r="J273"/>
  <c r="J229"/>
  <c r="BK208"/>
  <c r="BK175"/>
  <c r="J161"/>
  <c r="J146"/>
  <c r="J96"/>
  <c i="2" r="J156"/>
  <c r="BK122"/>
  <c i="7" r="J302"/>
  <c r="BK283"/>
  <c r="BK260"/>
  <c r="J242"/>
  <c r="J236"/>
  <c r="BK230"/>
  <c r="BK204"/>
  <c r="BK190"/>
  <c r="BK152"/>
  <c r="J134"/>
  <c r="BK112"/>
  <c i="6" r="J193"/>
  <c r="BK175"/>
  <c r="J165"/>
  <c r="BK134"/>
  <c r="BK111"/>
  <c r="J101"/>
  <c i="5" r="BK899"/>
  <c r="BK872"/>
  <c r="J787"/>
  <c r="J767"/>
  <c r="J747"/>
  <c r="J675"/>
  <c r="J663"/>
  <c r="BK629"/>
  <c r="J608"/>
  <c r="BK579"/>
  <c r="BK552"/>
  <c r="J524"/>
  <c r="J499"/>
  <c r="BK422"/>
  <c r="J382"/>
  <c r="BK356"/>
  <c r="J334"/>
  <c r="J300"/>
  <c r="BK259"/>
  <c r="J219"/>
  <c r="J184"/>
  <c r="J163"/>
  <c r="BK144"/>
  <c r="J110"/>
  <c i="4" r="BK83"/>
  <c i="3" r="BK241"/>
  <c r="J217"/>
  <c r="J197"/>
  <c r="J179"/>
  <c i="2" r="BK156"/>
  <c r="J110"/>
  <c r="BK91"/>
  <c i="7" r="J268"/>
  <c r="J260"/>
  <c r="J256"/>
  <c r="BK240"/>
  <c r="BK218"/>
  <c r="J204"/>
  <c r="BK188"/>
  <c r="BK166"/>
  <c r="BK160"/>
  <c r="J152"/>
  <c r="BK126"/>
  <c r="BK116"/>
  <c r="BK102"/>
  <c i="6" r="BK186"/>
  <c r="BK167"/>
  <c r="J140"/>
  <c r="J128"/>
  <c r="J109"/>
  <c i="5" r="J958"/>
  <c r="J944"/>
  <c r="J905"/>
  <c r="J879"/>
  <c r="J851"/>
  <c r="J817"/>
  <c r="BK784"/>
  <c r="J761"/>
  <c r="BK736"/>
  <c r="J716"/>
  <c r="J669"/>
  <c r="J636"/>
  <c r="BK605"/>
  <c r="J555"/>
  <c r="J522"/>
  <c r="J491"/>
  <c r="BK442"/>
  <c r="J425"/>
  <c r="BK391"/>
  <c r="BK345"/>
  <c r="J277"/>
  <c r="BK222"/>
  <c r="BK184"/>
  <c r="J153"/>
  <c r="BK119"/>
  <c r="J95"/>
  <c i="3" r="BK267"/>
  <c r="J250"/>
  <c r="J214"/>
  <c r="J170"/>
  <c r="J155"/>
  <c r="BK101"/>
  <c i="2" r="J183"/>
  <c r="BK139"/>
  <c r="BK128"/>
  <c r="J102"/>
  <c i="7" r="BK274"/>
  <c r="J246"/>
  <c r="BK232"/>
  <c r="BK226"/>
  <c r="J216"/>
  <c r="BK198"/>
  <c r="J180"/>
  <c r="BK168"/>
  <c r="BK154"/>
  <c r="J146"/>
  <c r="J136"/>
  <c r="J128"/>
  <c r="BK118"/>
  <c r="J102"/>
  <c i="6" r="BK193"/>
  <c r="BK160"/>
  <c r="BK142"/>
  <c r="J115"/>
  <c r="J94"/>
  <c i="5" r="J937"/>
  <c r="J876"/>
  <c r="BK851"/>
  <c r="BK826"/>
  <c r="BK772"/>
  <c r="BK728"/>
  <c r="J678"/>
  <c r="J651"/>
  <c r="J613"/>
  <c r="J588"/>
  <c r="BK565"/>
  <c r="BK519"/>
  <c r="BK480"/>
  <c r="J442"/>
  <c r="BK388"/>
  <c r="J366"/>
  <c r="BK353"/>
  <c r="J332"/>
  <c r="J298"/>
  <c r="BK253"/>
  <c r="J225"/>
  <c r="J195"/>
  <c r="J144"/>
  <c r="J133"/>
  <c r="BK104"/>
  <c i="3" r="J270"/>
  <c r="BK229"/>
  <c r="BK197"/>
  <c r="BK173"/>
  <c r="BK155"/>
  <c r="J130"/>
  <c r="J107"/>
  <c r="BK87"/>
  <c i="2" r="BK132"/>
  <c r="BK105"/>
  <c i="7" r="BK302"/>
  <c r="BK287"/>
  <c r="BK278"/>
  <c r="J264"/>
  <c r="J254"/>
  <c r="J226"/>
  <c r="J208"/>
  <c r="BK180"/>
  <c r="J170"/>
  <c r="J142"/>
  <c r="J130"/>
  <c r="BK110"/>
  <c r="BK94"/>
  <c i="6" r="J198"/>
  <c r="J179"/>
  <c r="J157"/>
  <c r="BK128"/>
  <c r="BK113"/>
  <c i="5" r="BK905"/>
  <c r="J893"/>
  <c r="J839"/>
  <c r="J792"/>
  <c r="J758"/>
  <c r="J739"/>
  <c r="BK725"/>
  <c r="J701"/>
  <c r="BK672"/>
  <c r="J634"/>
  <c r="BK613"/>
  <c r="BK567"/>
  <c r="J530"/>
  <c r="BK505"/>
  <c r="BK477"/>
  <c r="BK425"/>
  <c r="BK382"/>
  <c r="J359"/>
  <c r="J272"/>
  <c r="BK219"/>
  <c r="BK193"/>
  <c r="BK163"/>
  <c r="BK136"/>
  <c i="3" r="BK292"/>
  <c r="BK253"/>
  <c r="BK217"/>
  <c r="J191"/>
  <c r="BK163"/>
  <c r="BK149"/>
  <c r="J124"/>
  <c r="J98"/>
  <c r="J87"/>
  <c i="2" r="J137"/>
  <c r="BK119"/>
  <c i="7" r="J300"/>
  <c r="J278"/>
  <c r="BK254"/>
  <c r="J240"/>
  <c r="BK216"/>
  <c r="BK202"/>
  <c r="J188"/>
  <c r="BK164"/>
  <c r="BK144"/>
  <c r="BK124"/>
  <c r="BK90"/>
  <c i="6" r="BK179"/>
  <c r="BK169"/>
  <c r="J147"/>
  <c r="J122"/>
  <c r="BK109"/>
  <c r="J97"/>
  <c i="5" r="BK868"/>
  <c r="J814"/>
  <c r="J770"/>
  <c r="BK758"/>
  <c r="BK739"/>
  <c r="J672"/>
  <c r="BK651"/>
  <c r="J627"/>
  <c r="BK596"/>
  <c r="J570"/>
  <c r="BK547"/>
  <c r="BK522"/>
  <c r="BK486"/>
  <c r="J407"/>
  <c r="BK369"/>
  <c r="BK332"/>
  <c r="J314"/>
  <c r="BK289"/>
  <c r="J222"/>
  <c r="J190"/>
  <c r="J166"/>
  <c r="BK147"/>
  <c r="BK116"/>
  <c r="BK95"/>
  <c i="3" r="J261"/>
  <c r="BK220"/>
  <c r="J203"/>
  <c r="BK182"/>
  <c i="2" r="BK183"/>
  <c r="BK116"/>
  <c r="BK107"/>
  <c r="J88"/>
  <c i="7" r="J270"/>
  <c r="BK262"/>
  <c r="J252"/>
  <c r="BK244"/>
  <c r="BK220"/>
  <c r="J206"/>
  <c r="J194"/>
  <c r="J176"/>
  <c r="J164"/>
  <c r="BK156"/>
  <c r="J144"/>
  <c r="BK120"/>
  <c r="BK106"/>
  <c r="J92"/>
  <c i="6" r="J183"/>
  <c r="J160"/>
  <c r="J136"/>
  <c r="J124"/>
  <c r="BK99"/>
  <c i="5" r="J962"/>
  <c r="J947"/>
  <c r="BK937"/>
  <c r="BK893"/>
  <c r="J865"/>
  <c r="BK832"/>
  <c r="BK814"/>
  <c r="BK787"/>
  <c r="BK767"/>
  <c r="J742"/>
  <c r="J713"/>
  <c r="BK654"/>
  <c r="J616"/>
  <c r="J562"/>
  <c r="BK524"/>
  <c r="BK496"/>
  <c r="BK460"/>
  <c r="J437"/>
  <c r="BK396"/>
  <c r="J369"/>
  <c r="BK280"/>
  <c r="J259"/>
  <c r="J206"/>
  <c r="J199"/>
  <c r="BK156"/>
  <c r="BK107"/>
  <c r="BK98"/>
  <c i="3" r="J286"/>
  <c r="BK261"/>
  <c r="BK237"/>
  <c r="BK191"/>
  <c r="J167"/>
  <c r="J152"/>
  <c r="J113"/>
  <c r="J90"/>
  <c i="2" r="J146"/>
  <c r="J122"/>
  <c r="J107"/>
  <c i="7" r="J295"/>
  <c r="BK291"/>
  <c r="BK285"/>
  <c r="BK276"/>
  <c r="BK264"/>
  <c r="BK250"/>
  <c r="J234"/>
  <c r="J224"/>
  <c r="J212"/>
  <c r="BK194"/>
  <c r="J182"/>
  <c r="J172"/>
  <c r="J156"/>
  <c r="BK142"/>
  <c r="BK134"/>
  <c r="J124"/>
  <c r="BK114"/>
  <c r="J96"/>
  <c i="6" r="J181"/>
  <c r="BK157"/>
  <c r="BK140"/>
  <c r="J134"/>
  <c r="J111"/>
  <c r="BK89"/>
  <c i="5" r="J909"/>
  <c r="J857"/>
  <c r="J845"/>
  <c r="BK798"/>
  <c r="BK770"/>
  <c r="BK753"/>
  <c r="BK716"/>
  <c r="BK675"/>
  <c r="J639"/>
  <c r="BK602"/>
  <c r="BK570"/>
  <c r="J537"/>
  <c r="J496"/>
  <c r="J469"/>
  <c r="BK407"/>
  <c r="J377"/>
  <c r="J362"/>
  <c r="J350"/>
  <c r="BK326"/>
  <c r="J308"/>
  <c r="BK274"/>
  <c r="J235"/>
  <c r="J202"/>
  <c r="BK141"/>
  <c r="BK130"/>
  <c r="BK101"/>
  <c i="3" r="BK280"/>
  <c r="J226"/>
  <c r="J185"/>
  <c r="BK170"/>
  <c r="BK161"/>
  <c r="BK124"/>
  <c r="J94"/>
  <c i="2" r="J143"/>
  <c r="J119"/>
  <c r="J91"/>
  <c i="7" r="BK295"/>
  <c r="J281"/>
  <c r="BK266"/>
  <c r="BK238"/>
  <c r="J214"/>
  <c r="BK192"/>
  <c r="BK174"/>
  <c r="BK158"/>
  <c r="J116"/>
  <c r="J106"/>
  <c r="J90"/>
  <c i="6" r="BK183"/>
  <c r="J167"/>
  <c r="J138"/>
  <c r="J120"/>
  <c r="BK105"/>
  <c i="5" r="J899"/>
  <c r="BK865"/>
  <c r="BK845"/>
  <c r="J798"/>
  <c r="J772"/>
  <c r="BK742"/>
  <c r="J728"/>
  <c r="BK710"/>
  <c r="BK682"/>
  <c r="BK660"/>
  <c r="BK616"/>
  <c r="J600"/>
  <c r="J547"/>
  <c r="BK502"/>
  <c r="BK474"/>
  <c r="J422"/>
  <c r="J374"/>
  <c r="BK350"/>
  <c r="BK277"/>
  <c r="BK247"/>
  <c r="BK202"/>
  <c r="BK187"/>
  <c r="J156"/>
  <c r="BK127"/>
  <c i="3" r="J283"/>
  <c r="BK250"/>
  <c r="BK223"/>
  <c r="BK203"/>
  <c r="J173"/>
  <c r="BK157"/>
  <c r="J139"/>
  <c r="BK107"/>
  <c r="BK92"/>
  <c i="2" r="BK151"/>
  <c r="J125"/>
  <c r="J94"/>
  <c i="7" r="J297"/>
  <c r="BK272"/>
  <c r="J250"/>
  <c r="J238"/>
  <c r="J228"/>
  <c r="J200"/>
  <c r="BK182"/>
  <c r="J148"/>
  <c r="J132"/>
  <c r="J100"/>
  <c i="6" r="J186"/>
  <c r="J173"/>
  <c r="BK162"/>
  <c r="J131"/>
  <c r="J105"/>
  <c r="J99"/>
  <c i="5" r="BK896"/>
  <c r="BK857"/>
  <c r="J784"/>
  <c r="J763"/>
  <c r="J753"/>
  <c r="J695"/>
  <c r="J666"/>
  <c r="J624"/>
  <c r="BK591"/>
  <c r="BK555"/>
  <c r="BK527"/>
  <c r="J502"/>
  <c r="BK428"/>
  <c r="BK372"/>
  <c r="J353"/>
  <c r="J326"/>
  <c r="BK304"/>
  <c r="J280"/>
  <c r="BK225"/>
  <c r="J193"/>
  <c r="J176"/>
  <c r="J150"/>
  <c r="J119"/>
  <c r="J98"/>
  <c i="3" r="J264"/>
  <c r="BK226"/>
  <c r="J208"/>
  <c r="BK185"/>
  <c r="J165"/>
  <c i="2" r="BK143"/>
  <c r="J105"/>
  <c i="1" r="AS54"/>
  <c i="7" r="BK248"/>
  <c r="J232"/>
  <c r="BK212"/>
  <c r="BK200"/>
  <c r="BK186"/>
  <c r="BK172"/>
  <c r="J158"/>
  <c r="BK146"/>
  <c r="J122"/>
  <c r="J114"/>
  <c r="BK100"/>
  <c i="6" r="J175"/>
  <c r="J162"/>
  <c r="J142"/>
  <c r="BK126"/>
  <c r="BK97"/>
  <c i="5" r="BK958"/>
  <c r="BK944"/>
  <c r="BK923"/>
  <c r="J882"/>
  <c r="BK860"/>
  <c r="J826"/>
  <c r="J809"/>
  <c r="BK775"/>
  <c r="BK747"/>
  <c r="J722"/>
  <c r="BK685"/>
  <c r="BK639"/>
  <c r="BK619"/>
  <c r="J591"/>
  <c r="BK537"/>
  <c r="J505"/>
  <c r="BK469"/>
  <c r="J431"/>
  <c r="BK399"/>
  <c r="BK377"/>
  <c r="BK300"/>
  <c r="J253"/>
  <c r="BK195"/>
  <c r="J179"/>
  <c r="BK150"/>
  <c r="J130"/>
  <c r="J101"/>
  <c i="4" r="J83"/>
  <c i="3" r="BK273"/>
  <c r="J241"/>
  <c r="J223"/>
  <c r="J177"/>
  <c r="J157"/>
  <c r="BK130"/>
  <c r="BK94"/>
  <c i="2" r="J151"/>
  <c r="J132"/>
  <c r="BK110"/>
  <c r="J98"/>
  <c i="5" l="1" r="P546"/>
  <c r="R546"/>
  <c r="T546"/>
  <c i="2" r="P87"/>
  <c r="T131"/>
  <c r="P142"/>
  <c i="3" r="T86"/>
  <c r="P181"/>
  <c r="P240"/>
  <c i="5" r="T94"/>
  <c r="P208"/>
  <c r="T246"/>
  <c r="BK365"/>
  <c r="J365"/>
  <c r="J64"/>
  <c r="BK468"/>
  <c r="J468"/>
  <c r="J65"/>
  <c r="BK561"/>
  <c r="J561"/>
  <c r="J67"/>
  <c r="R587"/>
  <c r="T838"/>
  <c r="P875"/>
  <c r="P874"/>
  <c i="6" r="T93"/>
  <c r="T156"/>
  <c i="2" r="R87"/>
  <c r="P131"/>
  <c r="R142"/>
  <c i="3" r="BK86"/>
  <c r="J86"/>
  <c r="J61"/>
  <c r="BK181"/>
  <c r="J181"/>
  <c r="J62"/>
  <c r="BK240"/>
  <c r="J240"/>
  <c r="J63"/>
  <c i="5" r="R94"/>
  <c r="T208"/>
  <c r="BK246"/>
  <c r="J246"/>
  <c r="J63"/>
  <c r="P365"/>
  <c r="R468"/>
  <c r="T561"/>
  <c r="P587"/>
  <c r="P838"/>
  <c r="R875"/>
  <c r="R874"/>
  <c i="6" r="P93"/>
  <c r="R156"/>
  <c i="7" r="P99"/>
  <c i="2" r="BK87"/>
  <c r="BK131"/>
  <c r="J131"/>
  <c r="J62"/>
  <c r="BK142"/>
  <c r="J142"/>
  <c r="J63"/>
  <c i="3" r="P86"/>
  <c r="P85"/>
  <c r="P84"/>
  <c i="1" r="AU56"/>
  <c i="3" r="T181"/>
  <c r="T240"/>
  <c i="5" r="P94"/>
  <c r="R208"/>
  <c r="R246"/>
  <c r="T365"/>
  <c r="T468"/>
  <c r="P561"/>
  <c r="T587"/>
  <c r="R838"/>
  <c r="T875"/>
  <c r="T874"/>
  <c i="6" r="BK93"/>
  <c r="J93"/>
  <c r="J63"/>
  <c r="BK156"/>
  <c r="J156"/>
  <c r="J64"/>
  <c i="7" r="R99"/>
  <c i="2" r="T87"/>
  <c r="R131"/>
  <c r="T142"/>
  <c i="3" r="R86"/>
  <c r="R181"/>
  <c r="R240"/>
  <c i="5" r="BK94"/>
  <c r="J94"/>
  <c r="J61"/>
  <c r="BK208"/>
  <c r="J208"/>
  <c r="J62"/>
  <c r="P246"/>
  <c r="R365"/>
  <c r="P468"/>
  <c r="R561"/>
  <c r="BK587"/>
  <c r="J587"/>
  <c r="J68"/>
  <c r="BK838"/>
  <c r="J838"/>
  <c r="J69"/>
  <c r="BK875"/>
  <c r="J875"/>
  <c r="J72"/>
  <c i="6" r="R93"/>
  <c r="R92"/>
  <c r="R86"/>
  <c r="P156"/>
  <c i="7" r="BK89"/>
  <c r="J89"/>
  <c r="J61"/>
  <c r="P89"/>
  <c r="P88"/>
  <c r="R89"/>
  <c r="R88"/>
  <c r="T89"/>
  <c r="T88"/>
  <c r="BK99"/>
  <c r="J99"/>
  <c r="J63"/>
  <c r="T99"/>
  <c r="T98"/>
  <c r="BK280"/>
  <c r="J280"/>
  <c r="J64"/>
  <c r="P280"/>
  <c r="R280"/>
  <c r="T280"/>
  <c r="BK294"/>
  <c r="J294"/>
  <c r="J66"/>
  <c r="P294"/>
  <c r="P293"/>
  <c r="R294"/>
  <c r="R293"/>
  <c r="T294"/>
  <c r="T293"/>
  <c r="BK299"/>
  <c r="J299"/>
  <c r="J67"/>
  <c r="P299"/>
  <c r="R299"/>
  <c r="T299"/>
  <c i="2" r="J52"/>
  <c r="BE91"/>
  <c r="BE116"/>
  <c r="BE122"/>
  <c r="BE183"/>
  <c i="3" r="F54"/>
  <c r="E74"/>
  <c r="F81"/>
  <c r="BE92"/>
  <c r="BE98"/>
  <c r="BE107"/>
  <c r="BE124"/>
  <c r="BE149"/>
  <c r="BE157"/>
  <c r="BE161"/>
  <c r="BE165"/>
  <c r="BE173"/>
  <c r="BE182"/>
  <c r="BE188"/>
  <c r="BE197"/>
  <c r="BE203"/>
  <c r="BE208"/>
  <c r="BE217"/>
  <c r="BE226"/>
  <c r="BE267"/>
  <c r="BE280"/>
  <c r="BE286"/>
  <c i="4" r="F54"/>
  <c r="F55"/>
  <c r="J75"/>
  <c r="BK87"/>
  <c r="J87"/>
  <c r="J61"/>
  <c i="5" r="J52"/>
  <c r="BE107"/>
  <c r="BE110"/>
  <c r="BE116"/>
  <c r="BE136"/>
  <c r="BE139"/>
  <c r="BE160"/>
  <c r="BE163"/>
  <c r="BE187"/>
  <c r="BE190"/>
  <c r="BE193"/>
  <c r="BE214"/>
  <c r="BE225"/>
  <c r="BE235"/>
  <c r="BE240"/>
  <c r="BE259"/>
  <c r="BE289"/>
  <c r="BE298"/>
  <c r="BE304"/>
  <c r="BE350"/>
  <c r="BE353"/>
  <c r="BE356"/>
  <c r="BE359"/>
  <c r="BE372"/>
  <c r="BE382"/>
  <c r="BE407"/>
  <c r="BE474"/>
  <c r="BE477"/>
  <c r="BE480"/>
  <c r="BE499"/>
  <c r="BE508"/>
  <c r="BE527"/>
  <c r="BE547"/>
  <c r="BE567"/>
  <c r="BE570"/>
  <c r="BE579"/>
  <c r="BE596"/>
  <c r="BE608"/>
  <c r="BE627"/>
  <c r="BE629"/>
  <c r="BE649"/>
  <c r="BE663"/>
  <c r="BE672"/>
  <c r="BE675"/>
  <c r="BE678"/>
  <c r="BE701"/>
  <c r="BE728"/>
  <c r="BE739"/>
  <c r="BE753"/>
  <c r="BE756"/>
  <c r="BE770"/>
  <c r="BE792"/>
  <c r="BE845"/>
  <c r="BE854"/>
  <c r="BE868"/>
  <c r="BE872"/>
  <c r="BE896"/>
  <c r="BE923"/>
  <c r="BE937"/>
  <c r="BE941"/>
  <c r="BE944"/>
  <c r="BE947"/>
  <c r="BE958"/>
  <c r="BE962"/>
  <c r="BK546"/>
  <c r="J546"/>
  <c r="J66"/>
  <c i="6" r="E48"/>
  <c r="J80"/>
  <c r="J83"/>
  <c r="BE99"/>
  <c r="BE103"/>
  <c r="BE113"/>
  <c r="BE115"/>
  <c r="BE136"/>
  <c r="BE147"/>
  <c r="BE152"/>
  <c r="BE167"/>
  <c r="BE177"/>
  <c r="BE179"/>
  <c r="BE193"/>
  <c r="BE198"/>
  <c r="BK197"/>
  <c r="BK196"/>
  <c r="J196"/>
  <c r="J65"/>
  <c i="7" r="BE96"/>
  <c r="BE108"/>
  <c r="BE110"/>
  <c r="BE128"/>
  <c r="BE130"/>
  <c r="BE134"/>
  <c r="BE148"/>
  <c r="BE176"/>
  <c r="BE180"/>
  <c r="BE190"/>
  <c r="BE194"/>
  <c r="BE214"/>
  <c r="BE222"/>
  <c r="BE226"/>
  <c r="BE228"/>
  <c r="BE230"/>
  <c r="BE234"/>
  <c r="BE236"/>
  <c r="BE272"/>
  <c i="2" r="F55"/>
  <c r="BE94"/>
  <c r="BE119"/>
  <c r="BE125"/>
  <c r="BE132"/>
  <c r="BE137"/>
  <c r="BE146"/>
  <c r="BK182"/>
  <c r="J182"/>
  <c r="J65"/>
  <c i="3" r="J52"/>
  <c r="BE87"/>
  <c r="BE159"/>
  <c r="BE177"/>
  <c r="BE223"/>
  <c r="BE229"/>
  <c r="BE250"/>
  <c r="BE273"/>
  <c r="BK291"/>
  <c r="J291"/>
  <c r="J64"/>
  <c i="4" r="E48"/>
  <c r="J55"/>
  <c r="J77"/>
  <c i="5" r="F55"/>
  <c r="BE98"/>
  <c r="BE127"/>
  <c r="BE130"/>
  <c r="BE133"/>
  <c r="BE141"/>
  <c r="BE153"/>
  <c r="BE184"/>
  <c r="BE195"/>
  <c r="BE247"/>
  <c r="BE266"/>
  <c r="BE272"/>
  <c r="BE274"/>
  <c r="BE308"/>
  <c r="BE314"/>
  <c r="BE323"/>
  <c r="BE326"/>
  <c r="BE332"/>
  <c r="BE334"/>
  <c r="BE345"/>
  <c r="BE362"/>
  <c r="BE374"/>
  <c r="BE385"/>
  <c r="BE388"/>
  <c r="BE391"/>
  <c r="BE442"/>
  <c r="BE460"/>
  <c r="BE469"/>
  <c r="BE491"/>
  <c r="BE514"/>
  <c r="BE543"/>
  <c r="BE565"/>
  <c r="BE600"/>
  <c r="BE613"/>
  <c r="BE634"/>
  <c r="BE636"/>
  <c r="BE654"/>
  <c r="BE682"/>
  <c r="BE713"/>
  <c r="BE716"/>
  <c r="BE725"/>
  <c r="BE732"/>
  <c r="BE742"/>
  <c r="BE772"/>
  <c r="BE775"/>
  <c r="BE787"/>
  <c r="BE798"/>
  <c r="BE804"/>
  <c r="BE817"/>
  <c r="BE832"/>
  <c r="BE839"/>
  <c r="BE851"/>
  <c r="BE860"/>
  <c r="BE882"/>
  <c r="BE902"/>
  <c i="6" r="F54"/>
  <c r="J54"/>
  <c r="BE89"/>
  <c r="BE120"/>
  <c r="BE124"/>
  <c r="BE138"/>
  <c r="BE165"/>
  <c r="BE181"/>
  <c i="7" r="J52"/>
  <c r="F84"/>
  <c r="BE92"/>
  <c r="BE94"/>
  <c r="BE102"/>
  <c r="BE106"/>
  <c r="BE114"/>
  <c r="BE116"/>
  <c r="BE120"/>
  <c r="BE126"/>
  <c r="BE138"/>
  <c r="BE140"/>
  <c r="BE154"/>
  <c r="BE156"/>
  <c r="BE160"/>
  <c r="BE166"/>
  <c r="BE168"/>
  <c r="BE170"/>
  <c r="BE172"/>
  <c r="BE174"/>
  <c r="BE178"/>
  <c r="BE192"/>
  <c r="BE198"/>
  <c r="BE206"/>
  <c r="BE210"/>
  <c r="BE218"/>
  <c r="BE220"/>
  <c r="BE224"/>
  <c r="BE246"/>
  <c r="BE248"/>
  <c r="BE256"/>
  <c r="BE262"/>
  <c r="BE264"/>
  <c r="BE278"/>
  <c r="BE281"/>
  <c r="BE289"/>
  <c r="BE302"/>
  <c i="2" r="E75"/>
  <c r="F81"/>
  <c r="BE88"/>
  <c r="BE98"/>
  <c r="BE102"/>
  <c r="BE105"/>
  <c r="BE139"/>
  <c r="BE143"/>
  <c r="BE156"/>
  <c r="BE160"/>
  <c r="BK159"/>
  <c r="J159"/>
  <c r="J64"/>
  <c i="3" r="BE94"/>
  <c r="BE101"/>
  <c r="BE113"/>
  <c r="BE139"/>
  <c r="BE146"/>
  <c r="BE155"/>
  <c r="BE163"/>
  <c r="BE167"/>
  <c r="BE170"/>
  <c r="BE175"/>
  <c r="BE179"/>
  <c r="BE211"/>
  <c r="BE220"/>
  <c r="BE237"/>
  <c r="BE292"/>
  <c i="4" r="BE88"/>
  <c i="5" r="E48"/>
  <c r="F54"/>
  <c r="BE101"/>
  <c r="BE104"/>
  <c r="BE119"/>
  <c r="BE147"/>
  <c r="BE150"/>
  <c r="BE202"/>
  <c r="BE206"/>
  <c r="BE222"/>
  <c r="BE253"/>
  <c r="BE280"/>
  <c r="BE366"/>
  <c r="BE369"/>
  <c r="BE396"/>
  <c r="BE399"/>
  <c r="BE428"/>
  <c r="BE431"/>
  <c r="BE437"/>
  <c r="BE496"/>
  <c r="BE519"/>
  <c r="BE524"/>
  <c r="BE537"/>
  <c r="BE555"/>
  <c r="BE562"/>
  <c r="BE591"/>
  <c r="BE602"/>
  <c r="BE619"/>
  <c r="BE651"/>
  <c r="BE666"/>
  <c r="BE685"/>
  <c r="BE747"/>
  <c r="BE761"/>
  <c r="BE763"/>
  <c r="BE767"/>
  <c r="BE784"/>
  <c r="BE809"/>
  <c r="BE826"/>
  <c r="BE848"/>
  <c r="BE876"/>
  <c r="BE879"/>
  <c i="6" r="BE94"/>
  <c r="BE101"/>
  <c r="BE105"/>
  <c r="BE126"/>
  <c r="BE131"/>
  <c r="BE134"/>
  <c r="BE140"/>
  <c r="BE142"/>
  <c r="BE145"/>
  <c r="BE157"/>
  <c r="BE160"/>
  <c r="BE173"/>
  <c r="BE175"/>
  <c r="BE188"/>
  <c r="BK88"/>
  <c r="J88"/>
  <c r="J61"/>
  <c i="7" r="E48"/>
  <c r="BE100"/>
  <c r="BE112"/>
  <c r="BE118"/>
  <c r="BE122"/>
  <c r="BE132"/>
  <c r="BE142"/>
  <c r="BE146"/>
  <c r="BE150"/>
  <c r="BE152"/>
  <c r="BE158"/>
  <c r="BE162"/>
  <c r="BE182"/>
  <c r="BE184"/>
  <c r="BE186"/>
  <c r="BE196"/>
  <c r="BE212"/>
  <c r="BE216"/>
  <c r="BE232"/>
  <c r="BE240"/>
  <c r="BE242"/>
  <c r="BE244"/>
  <c r="BE250"/>
  <c r="BE258"/>
  <c r="BE260"/>
  <c r="BE270"/>
  <c r="BE285"/>
  <c r="BE297"/>
  <c r="BE300"/>
  <c i="2" r="BE107"/>
  <c r="BE110"/>
  <c r="BE113"/>
  <c r="BE128"/>
  <c r="BE151"/>
  <c i="3" r="BE90"/>
  <c r="BE96"/>
  <c r="BE130"/>
  <c r="BE133"/>
  <c r="BE152"/>
  <c r="BE185"/>
  <c r="BE191"/>
  <c r="BE214"/>
  <c r="BE232"/>
  <c r="BE241"/>
  <c r="BE253"/>
  <c r="BE261"/>
  <c r="BE264"/>
  <c r="BE270"/>
  <c r="BE283"/>
  <c i="4" r="BE83"/>
  <c r="BK82"/>
  <c r="BK81"/>
  <c r="J81"/>
  <c i="5" r="BE95"/>
  <c r="BE144"/>
  <c r="BE156"/>
  <c r="BE166"/>
  <c r="BE176"/>
  <c r="BE179"/>
  <c r="BE199"/>
  <c r="BE209"/>
  <c r="BE219"/>
  <c r="BE277"/>
  <c r="BE300"/>
  <c r="BE343"/>
  <c r="BE377"/>
  <c r="BE422"/>
  <c r="BE425"/>
  <c r="BE452"/>
  <c r="BE486"/>
  <c r="BE502"/>
  <c r="BE505"/>
  <c r="BE522"/>
  <c r="BE530"/>
  <c r="BE552"/>
  <c r="BE588"/>
  <c r="BE605"/>
  <c r="BE616"/>
  <c r="BE624"/>
  <c r="BE639"/>
  <c r="BE660"/>
  <c r="BE669"/>
  <c r="BE695"/>
  <c r="BE710"/>
  <c r="BE722"/>
  <c r="BE736"/>
  <c r="BE744"/>
  <c r="BE758"/>
  <c r="BE778"/>
  <c r="BE814"/>
  <c r="BE857"/>
  <c r="BE865"/>
  <c r="BE893"/>
  <c r="BE899"/>
  <c r="BE905"/>
  <c r="BE909"/>
  <c r="BK871"/>
  <c r="J871"/>
  <c r="J70"/>
  <c i="6" r="F55"/>
  <c r="BE97"/>
  <c r="BE109"/>
  <c r="BE111"/>
  <c r="BE122"/>
  <c r="BE128"/>
  <c r="BE149"/>
  <c r="BE162"/>
  <c r="BE169"/>
  <c r="BE183"/>
  <c r="BE186"/>
  <c i="7" r="BE90"/>
  <c r="BE104"/>
  <c r="BE124"/>
  <c r="BE136"/>
  <c r="BE144"/>
  <c r="BE164"/>
  <c r="BE188"/>
  <c r="BE200"/>
  <c r="BE202"/>
  <c r="BE204"/>
  <c r="BE208"/>
  <c r="BE238"/>
  <c r="BE252"/>
  <c r="BE254"/>
  <c r="BE266"/>
  <c r="BE268"/>
  <c r="BE274"/>
  <c r="BE276"/>
  <c r="BE283"/>
  <c r="BE287"/>
  <c r="BE291"/>
  <c r="BE295"/>
  <c i="6" r="F34"/>
  <c i="1" r="BA59"/>
  <c i="4" r="F35"/>
  <c i="1" r="BB57"/>
  <c i="3" r="F37"/>
  <c i="1" r="BD56"/>
  <c i="4" r="J34"/>
  <c i="1" r="AW57"/>
  <c i="5" r="F34"/>
  <c i="1" r="BA58"/>
  <c i="4" r="F36"/>
  <c i="1" r="BC57"/>
  <c i="6" r="J34"/>
  <c i="1" r="AW59"/>
  <c i="5" r="J34"/>
  <c i="1" r="AW58"/>
  <c i="5" r="F35"/>
  <c i="1" r="BB58"/>
  <c i="6" r="F35"/>
  <c i="1" r="BB59"/>
  <c i="2" r="F34"/>
  <c i="1" r="BA55"/>
  <c i="5" r="F36"/>
  <c i="1" r="BC58"/>
  <c i="4" r="F34"/>
  <c i="1" r="BA57"/>
  <c i="4" r="F37"/>
  <c i="1" r="BD57"/>
  <c i="7" r="F34"/>
  <c i="1" r="BA60"/>
  <c i="4" r="J30"/>
  <c i="1" r="AG57"/>
  <c i="7" r="F36"/>
  <c i="1" r="BC60"/>
  <c i="3" r="F36"/>
  <c i="1" r="BC56"/>
  <c i="5" r="F37"/>
  <c i="1" r="BD58"/>
  <c i="6" r="F36"/>
  <c i="1" r="BC59"/>
  <c i="3" r="J34"/>
  <c i="1" r="AW56"/>
  <c i="7" r="F37"/>
  <c i="1" r="BD60"/>
  <c i="2" r="J34"/>
  <c i="1" r="AW55"/>
  <c i="2" r="F36"/>
  <c i="1" r="BC55"/>
  <c i="2" r="F35"/>
  <c i="1" r="BB55"/>
  <c i="7" r="F35"/>
  <c i="1" r="BB60"/>
  <c i="3" r="F35"/>
  <c i="1" r="BB56"/>
  <c i="6" r="F37"/>
  <c i="1" r="BD59"/>
  <c i="2" r="F37"/>
  <c i="1" r="BD55"/>
  <c i="3" r="F34"/>
  <c i="1" r="BA56"/>
  <c i="7" r="J34"/>
  <c i="1" r="AW60"/>
  <c i="7" l="1" r="P98"/>
  <c r="R98"/>
  <c r="R87"/>
  <c i="5" r="P93"/>
  <c r="P92"/>
  <c i="1" r="AU58"/>
  <c i="6" r="P92"/>
  <c r="P86"/>
  <c i="1" r="AU59"/>
  <c i="2" r="R86"/>
  <c r="R85"/>
  <c i="6" r="T92"/>
  <c r="T86"/>
  <c i="3" r="T85"/>
  <c r="T84"/>
  <c i="2" r="P86"/>
  <c r="P85"/>
  <c i="1" r="AU55"/>
  <c i="7" r="T87"/>
  <c r="P87"/>
  <c i="1" r="AU60"/>
  <c i="3" r="R85"/>
  <c r="R84"/>
  <c i="2" r="T86"/>
  <c r="T85"/>
  <c r="BK86"/>
  <c r="BK85"/>
  <c r="J85"/>
  <c r="J59"/>
  <c i="5" r="R93"/>
  <c r="R92"/>
  <c r="T93"/>
  <c r="T92"/>
  <c i="4" r="J82"/>
  <c r="J60"/>
  <c i="6" r="BK87"/>
  <c r="BK92"/>
  <c r="J92"/>
  <c r="J62"/>
  <c r="J197"/>
  <c r="J66"/>
  <c i="3" r="BK85"/>
  <c r="J85"/>
  <c r="J60"/>
  <c i="4" r="J59"/>
  <c i="2" r="J87"/>
  <c r="J61"/>
  <c i="5" r="BK93"/>
  <c r="BK92"/>
  <c r="J92"/>
  <c r="J59"/>
  <c r="BK874"/>
  <c r="J874"/>
  <c r="J71"/>
  <c i="7" r="BK88"/>
  <c r="J88"/>
  <c r="J60"/>
  <c r="BK98"/>
  <c r="J98"/>
  <c r="J62"/>
  <c r="BK293"/>
  <c r="J293"/>
  <c r="J65"/>
  <c i="3" r="J33"/>
  <c i="1" r="AV56"/>
  <c r="AT56"/>
  <c r="BB54"/>
  <c r="AX54"/>
  <c i="5" r="F33"/>
  <c i="1" r="AZ58"/>
  <c i="7" r="J33"/>
  <c i="1" r="AV60"/>
  <c r="AT60"/>
  <c i="4" r="J33"/>
  <c i="1" r="AV57"/>
  <c r="AT57"/>
  <c r="BA54"/>
  <c r="W30"/>
  <c i="2" r="F33"/>
  <c i="1" r="AZ55"/>
  <c i="4" r="F33"/>
  <c i="1" r="AZ57"/>
  <c r="BD54"/>
  <c r="W33"/>
  <c i="2" r="J33"/>
  <c i="1" r="AV55"/>
  <c r="AT55"/>
  <c i="3" r="F33"/>
  <c i="1" r="AZ56"/>
  <c i="6" r="F33"/>
  <c i="1" r="AZ59"/>
  <c i="7" r="F33"/>
  <c i="1" r="AZ60"/>
  <c i="6" r="J33"/>
  <c i="1" r="AV59"/>
  <c r="AT59"/>
  <c i="5" r="J33"/>
  <c i="1" r="AV58"/>
  <c r="AT58"/>
  <c r="BC54"/>
  <c r="AY54"/>
  <c i="6" l="1" r="BK86"/>
  <c r="J86"/>
  <c r="J59"/>
  <c i="3" r="BK84"/>
  <c r="J84"/>
  <c r="J59"/>
  <c i="4" r="J39"/>
  <c i="5" r="J93"/>
  <c r="J60"/>
  <c i="2" r="J86"/>
  <c r="J60"/>
  <c i="6" r="J87"/>
  <c r="J60"/>
  <c i="7" r="BK87"/>
  <c r="J87"/>
  <c r="J59"/>
  <c i="1" r="AN57"/>
  <c r="AU54"/>
  <c r="W32"/>
  <c i="2" r="J30"/>
  <c i="1" r="AG55"/>
  <c r="AN55"/>
  <c r="AW54"/>
  <c r="AK30"/>
  <c r="AZ54"/>
  <c r="W29"/>
  <c r="W31"/>
  <c i="5" r="J30"/>
  <c i="1" r="AG58"/>
  <c r="AN58"/>
  <c i="5" l="1" r="J39"/>
  <c i="2" r="J39"/>
  <c i="6" r="J30"/>
  <c i="1" r="AG59"/>
  <c r="AN59"/>
  <c i="3" r="J30"/>
  <c i="1" r="AG56"/>
  <c r="AN56"/>
  <c r="AV54"/>
  <c r="AK29"/>
  <c i="7" r="J30"/>
  <c i="1" r="AG60"/>
  <c r="AN60"/>
  <c i="7" l="1" r="J39"/>
  <c i="3" r="J39"/>
  <c i="6" r="J39"/>
  <c i="1" r="AT54"/>
  <c r="AG54"/>
  <c l="1" r="AN54"/>
  <c r="AK26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<sst xmlns="http://schemas.openxmlformats.org/spreadsheetml/2006/main">
  <si>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</si>
  <si>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</si>
  <si>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</si>
  <si>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</si>
  <si>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</si>
  <si>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{0f7c7b45-24c9-4fc4-b587-c7cc3fafd0b9}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</si>
  <si>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</si>
  <si>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</si>
  <si>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</si>
  <si>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</si>
  <si>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</si>
  <si>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</si>
  <si>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</si>
  <si>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</si>
  <si>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Za_Cmostem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</si>
  <si>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</si>
  <si>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</si>
  <si>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Za Černým mostem Y502, Praha 9, č. akce 999639</t>
  </si>
  <si>
    <t>KSO:</t>
  </si>
  <si>
    <t/>
  </si>
  <si>
    <t>CC-CZ:</t>
  </si>
  <si>
    <t>Místo:</t>
  </si>
  <si>
    <t xml:space="preserve"> </t>
  </si>
  <si>
    <t>Datum:</t>
  </si>
  <si>
    <t>10. 6. 2020</t>
  </si>
  <si>
    <t>Zadavatel:</t>
  </si>
  <si>
    <t>IČ:</t>
  </si>
  <si>
    <t>TSK hl.m.Prahy</t>
  </si>
  <si>
    <t>DIČ:</t>
  </si>
  <si>
    <t>Uchazeč:</t>
  </si>
  <si>
    <t>Vyplň údaj</t>
  </si>
  <si>
    <t>Projektant:</t>
  </si>
  <si>
    <t>Pontex spol. s 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</si>
  <si>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</si>
  <si>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</si>
  <si>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</si>
  <si>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</si>
  <si>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</si>
  <si>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</si>
  <si>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</si>
  <si>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</si>
  <si>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</si>
  <si>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</si>
  <si>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</si>
  <si>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</si>
  <si>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</si>
  <si>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</si>
  <si>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</si>
  <si>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</si>
  <si>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</si>
  <si>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</si>
  <si>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</si>
  <si>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</si>
  <si>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</si>
  <si>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</si>
  <si>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</si>
  <si>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</si>
  <si>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</si>
  <si>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</si>
  <si>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</si>
  <si>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</si>
  <si>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</si>
  <si>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</si>
  <si>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</si>
  <si>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</si>
  <si>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</si>
  <si>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</si>
  <si>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</si>
  <si>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</si>
  <si>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</si>
  <si>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</si>
  <si>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</si>
  <si>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</si>
  <si>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</si>
  <si>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</si>
  <si>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</si>
  <si>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</si>
  <si>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</si>
  <si>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STA</t>
  </si>
  <si>
    <t>1</t>
  </si>
  <si>
    <t>{e98e8ee8-34d2-4d37-b57b-aa62f6eae398}</t>
  </si>
  <si>
    <t>2</t>
  </si>
  <si>
    <t>SO 001</t>
  </si>
  <si>
    <t>Bourací práce</t>
  </si>
  <si>
    <t>{b0859c38-5059-4713-9c01-270424ff3fa9}</t>
  </si>
  <si>
    <t>SO 110</t>
  </si>
  <si>
    <t xml:space="preserve">DIO </t>
  </si>
  <si>
    <t>{4453e95e-db4f-4acd-981a-6d3ea135456a}</t>
  </si>
  <si>
    <t>SO 201</t>
  </si>
  <si>
    <t>Most ev. č. Y502</t>
  </si>
  <si>
    <t>{ca2330c1-04d9-4f7b-b115-7d9761b61f09}</t>
  </si>
  <si>
    <t>SO 401</t>
  </si>
  <si>
    <t>Přeložka veřejného osvětlení</t>
  </si>
  <si>
    <t>{75521708-bec6-4c16-8b76-1d96a64bab6e}</t>
  </si>
  <si>
    <t>SO 402</t>
  </si>
  <si>
    <t>Úprava trakčního vedení - nulového pole</t>
  </si>
  <si>
    <t>{fac359a1-e50f-475a-942a-6b90dc321735}</t>
  </si>
  <si>
    <t>KRYCÍ LIST SOUPISU PRACÍ</t>
  </si>
  <si>
    <t>Objekt:</t>
  </si>
  <si>
    <t>SO 000 - Vedlejší a ostatní náklady</t>
  </si>
  <si>
    <t>ing.Doležalová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</si>
  <si>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</si>
  <si>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</si>
  <si>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</si>
  <si>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</si>
  <si>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</si>
  <si>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</si>
  <si>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</si>
  <si>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</si>
  <si>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</si>
  <si>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</si>
  <si>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</si>
  <si>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</si>
  <si>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</si>
  <si>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</si>
  <si>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</si>
  <si>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</si>
  <si>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</si>
  <si>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</si>
  <si>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</si>
  <si>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</si>
  <si>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</si>
  <si>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</si>
  <si>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</si>
  <si>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</si>
  <si>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</si>
  <si>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</si>
  <si>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</si>
  <si>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</si>
  <si>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</si>
  <si>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</si>
  <si>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011503000</t>
  </si>
  <si>
    <t>Stavební průzkum bez rozlišení</t>
  </si>
  <si>
    <t>kpl</t>
  </si>
  <si>
    <t>CS ÚRS 2020 01</t>
  </si>
  <si>
    <t>1024</t>
  </si>
  <si>
    <t>304117780</t>
  </si>
  <si>
    <t>PP</t>
  </si>
  <si>
    <t>VV</t>
  </si>
  <si>
    <t xml:space="preserve">"fotodokumentace"  1</t>
  </si>
  <si>
    <t>011603000</t>
  </si>
  <si>
    <t>Diagnostika komunikace</t>
  </si>
  <si>
    <t>-678022440</t>
  </si>
  <si>
    <t>Diagnostika dodatečná</t>
  </si>
  <si>
    <t xml:space="preserve">"dodatečná diagnostické práce při výstavbě - ověření stavu ponechaných konstrukcí"   1</t>
  </si>
  <si>
    <t>3</t>
  </si>
  <si>
    <t>012103000</t>
  </si>
  <si>
    <t>Geodetické práce před výstavbou</t>
  </si>
  <si>
    <t>-398134653</t>
  </si>
  <si>
    <t>vytyčení IS</t>
  </si>
  <si>
    <t>4</t>
  </si>
  <si>
    <t>012303000</t>
  </si>
  <si>
    <t>Geodetické práce po výstavbě</t>
  </si>
  <si>
    <t>-863810635</t>
  </si>
  <si>
    <t>zaměření skutečného provedení stavby</t>
  </si>
  <si>
    <t>013244000</t>
  </si>
  <si>
    <t>Dokumentace pro provádění stavby</t>
  </si>
  <si>
    <t>603981273</t>
  </si>
  <si>
    <t xml:space="preserve">"RDS"  1</t>
  </si>
  <si>
    <t>6</t>
  </si>
  <si>
    <t>013254000</t>
  </si>
  <si>
    <t>Dokumentace skutečného provedení stavby</t>
  </si>
  <si>
    <t>-545452245</t>
  </si>
  <si>
    <t>7</t>
  </si>
  <si>
    <t>013294000a</t>
  </si>
  <si>
    <t>Ostatní dokumentace</t>
  </si>
  <si>
    <t>-2010863878</t>
  </si>
  <si>
    <t xml:space="preserve">"projekt sledování a údržby"  1</t>
  </si>
  <si>
    <t>8</t>
  </si>
  <si>
    <t>013294000b</t>
  </si>
  <si>
    <t>1369457699</t>
  </si>
  <si>
    <t xml:space="preserve">"mostní list"  1</t>
  </si>
  <si>
    <t>9</t>
  </si>
  <si>
    <t>027212R1</t>
  </si>
  <si>
    <t>POM PRÁCE ZAJIŠŤ REGUL DOPRAVY - VÝLUKY NA ELEKTRIF TRATI - kolej 231</t>
  </si>
  <si>
    <t>hod</t>
  </si>
  <si>
    <t>-1528523282</t>
  </si>
  <si>
    <t xml:space="preserve">"jednokolejná výluka denní na koleji 231 - traťová + trakce"  120+40</t>
  </si>
  <si>
    <t>10</t>
  </si>
  <si>
    <t>027212R2</t>
  </si>
  <si>
    <t>-548840079</t>
  </si>
  <si>
    <t xml:space="preserve">"jednokolejná výluka denní na koleji 231 - traťová "  48</t>
  </si>
  <si>
    <t>11</t>
  </si>
  <si>
    <t>027212R3</t>
  </si>
  <si>
    <t>POM PRÁCE ZAJIŠŤ REGUL DOPRAVY - VÝLUKY NA ELEKTRIF TRATI - kolej 070</t>
  </si>
  <si>
    <t>-1605697019</t>
  </si>
  <si>
    <t xml:space="preserve">"jednokolejná výluka denní na koleji 070"  16</t>
  </si>
  <si>
    <t>12</t>
  </si>
  <si>
    <t>027221R</t>
  </si>
  <si>
    <t>POM PRÁCE ZAJIŠŤ REGUL DOPRAVY - POMALÉ JÍZDY VLAKŮ</t>
  </si>
  <si>
    <t>den</t>
  </si>
  <si>
    <t>31530609</t>
  </si>
  <si>
    <t xml:space="preserve">"po celou dobu stavby - pro všechny 3 koleje"  8*30</t>
  </si>
  <si>
    <t>13</t>
  </si>
  <si>
    <t>027231R1</t>
  </si>
  <si>
    <t>POM PRÁCE ZAJIŠŤ REGUL DOPRAVY - NICKOLEJNÝ PROVOZ - všechny koleje</t>
  </si>
  <si>
    <t>34394418</t>
  </si>
  <si>
    <t xml:space="preserve">"noční provoz pro všechny koleje - traťová + trakce"  8</t>
  </si>
  <si>
    <t>14</t>
  </si>
  <si>
    <t>027231R2</t>
  </si>
  <si>
    <t>-1314090544</t>
  </si>
  <si>
    <t xml:space="preserve">"noční provoz pro všechny koleje - traťová výluka"  47</t>
  </si>
  <si>
    <t>VRN3</t>
  </si>
  <si>
    <t>Zařízení staveniště</t>
  </si>
  <si>
    <t>032002000</t>
  </si>
  <si>
    <t>Vybavení staveniště</t>
  </si>
  <si>
    <t>282681327</t>
  </si>
  <si>
    <t xml:space="preserve">Zajištění veškerých přístupových komunikací do prostoru stavby </t>
  </si>
  <si>
    <t>vč.případných pronájmů pozemku mimo obvod stavby</t>
  </si>
  <si>
    <t>16</t>
  </si>
  <si>
    <t>034002000</t>
  </si>
  <si>
    <t>Zabezpečení staveniště</t>
  </si>
  <si>
    <t>-1329407474</t>
  </si>
  <si>
    <t>17</t>
  </si>
  <si>
    <t>034503000</t>
  </si>
  <si>
    <t>Informační tabule na staveništi</t>
  </si>
  <si>
    <t>297572000</t>
  </si>
  <si>
    <t xml:space="preserve">"označení stavby dle směrnic investora"  1</t>
  </si>
  <si>
    <t>VRN4</t>
  </si>
  <si>
    <t>Inženýrská činnost</t>
  </si>
  <si>
    <t>18</t>
  </si>
  <si>
    <t>042002000</t>
  </si>
  <si>
    <t>Posudky</t>
  </si>
  <si>
    <t>-1641395133</t>
  </si>
  <si>
    <t>"výpočet zatížitelnosti" 1</t>
  </si>
  <si>
    <t>19</t>
  </si>
  <si>
    <t>043103000</t>
  </si>
  <si>
    <t>Zkoušky bez rozlišení</t>
  </si>
  <si>
    <t>2016384654</t>
  </si>
  <si>
    <t>Zkoušení materiálů nezávislou zkušebnou</t>
  </si>
  <si>
    <t>- veškeré zkoušky dle KZP stavby</t>
  </si>
  <si>
    <t>20</t>
  </si>
  <si>
    <t>043194000</t>
  </si>
  <si>
    <t>Ostatní zkoušky</t>
  </si>
  <si>
    <t>-83987021</t>
  </si>
  <si>
    <t>Zkoušení konstrukcí a prací nezávislou zkušebnou</t>
  </si>
  <si>
    <t>049002000</t>
  </si>
  <si>
    <t>Ostatní inženýrská činnost</t>
  </si>
  <si>
    <t>751210027</t>
  </si>
  <si>
    <t>"První hlavní mostní prohlídka" 1</t>
  </si>
  <si>
    <t>VRN7</t>
  </si>
  <si>
    <t>Provozní vlivy</t>
  </si>
  <si>
    <t>22</t>
  </si>
  <si>
    <t>070001000</t>
  </si>
  <si>
    <t>825324559</t>
  </si>
  <si>
    <t>obsahují zejména náklady na:</t>
  </si>
  <si>
    <t xml:space="preserve">- ztížené výrobní podmínky související s umístěním </t>
  </si>
  <si>
    <t>stavby, provozními nebo dopravními omezeními</t>
  </si>
  <si>
    <t xml:space="preserve">- uvedení stavbou dotčených ploch a staveništní </t>
  </si>
  <si>
    <t>dopravou dotčených komunikací</t>
  </si>
  <si>
    <t xml:space="preserve">- zajištění bezpečnosti při provádění stavby ve smyslu </t>
  </si>
  <si>
    <t>bezpečnosti práce a ochrany životního prostředí, BOZP</t>
  </si>
  <si>
    <t xml:space="preserve"> - mzdové náklady</t>
  </si>
  <si>
    <t xml:space="preserve">- likvidace přebytečného stavebního materiálu </t>
  </si>
  <si>
    <t>odpovídajícím způsobem</t>
  </si>
  <si>
    <t xml:space="preserve">- péče o nepředané objekty a konstrukce stavby, </t>
  </si>
  <si>
    <t>jejich ošetřování</t>
  </si>
  <si>
    <t xml:space="preserve">- nutný rozsah stavebního pojištění budovaného díla na </t>
  </si>
  <si>
    <t>předmětné stavbě a pojištění odpovědnosti za škodu</t>
  </si>
  <si>
    <t xml:space="preserve"> způsobenou dodavatelem třetí osobě</t>
  </si>
  <si>
    <t>- zajištění bankovních garancí</t>
  </si>
  <si>
    <t xml:space="preserve">- všechny další nutné náklady k řádnému a úplnému </t>
  </si>
  <si>
    <t xml:space="preserve">zhotovení předmětu díla zřejmé ze zadávací </t>
  </si>
  <si>
    <t>dokumentace nebo místních podmínek</t>
  </si>
  <si>
    <t>VRN9</t>
  </si>
  <si>
    <t>Ostatní náklady</t>
  </si>
  <si>
    <t>23</t>
  </si>
  <si>
    <t>090001000</t>
  </si>
  <si>
    <t>589760363</t>
  </si>
  <si>
    <t xml:space="preserve">- úpravu příslušné dokumentace dle technologických </t>
  </si>
  <si>
    <t>postupů zhotovitele a dle při provádění díla zjištěných skutečností</t>
  </si>
  <si>
    <t xml:space="preserve">- zpracování Plánu havarijních opatření zařízení staveniště </t>
  </si>
  <si>
    <t>a mechanizace</t>
  </si>
  <si>
    <t xml:space="preserve">- zpracování Plánu bezpečnosti a ochrany zdraví při práci </t>
  </si>
  <si>
    <t>na staveništi (dle § 15, odst. 2 zákona č. 309/2006 Sb.,</t>
  </si>
  <si>
    <t xml:space="preserve"> kterým se upravují další požadavky BOZP)</t>
  </si>
  <si>
    <t>- zpracování technologických postupů a plánů kontrol</t>
  </si>
  <si>
    <t>- pasportizace stavbou dotčených ploch a objektů</t>
  </si>
  <si>
    <t xml:space="preserve">- všechny další nutné činnosti k řádnému a úplnému </t>
  </si>
  <si>
    <t>SO 001 - Bourací práce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</si>
  <si>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</si>
  <si>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</si>
  <si>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</si>
  <si>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</si>
  <si>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</si>
  <si>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</si>
  <si>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</si>
  <si>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</si>
  <si>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111251201</t>
  </si>
  <si>
    <t>Odstranění křovin a stromů průměru kmene do 100 mm i s kořeny sklonu terénu přes 1:5 z celkové plochy do 100 m2 strojně</t>
  </si>
  <si>
    <t>m2</t>
  </si>
  <si>
    <t>1773520600</t>
  </si>
  <si>
    <t>Odstranění křovin a stromů s odstraněním kořenů strojně průměru kmene do 100 mm v rovině nebo ve svahu sklonu terénu přes 1:5, při celkové ploše do 100 m2</t>
  </si>
  <si>
    <t xml:space="preserve">"podél křídel"  2,0*20,0*2+2*15,0*2</t>
  </si>
  <si>
    <t>112101101</t>
  </si>
  <si>
    <t>Odstranění stromů listnatých průměru kmene do 300 mm</t>
  </si>
  <si>
    <t>kus</t>
  </si>
  <si>
    <t>2000069456</t>
  </si>
  <si>
    <t>Odstranění stromů s odřezáním kmene a s odvětvením listnatých, průměru kmene přes 100 do 300 mm</t>
  </si>
  <si>
    <t>112101102</t>
  </si>
  <si>
    <t>Odstranění stromů listnatých průměru kmene do 500 mm</t>
  </si>
  <si>
    <t>-1950459231</t>
  </si>
  <si>
    <t>Odstranění stromů s odřezáním kmene a s odvětvením listnatých, průměru kmene přes 300 do 500 mm</t>
  </si>
  <si>
    <t>112251101</t>
  </si>
  <si>
    <t>Odstranění pařezů D do 300 mm</t>
  </si>
  <si>
    <t>154683953</t>
  </si>
  <si>
    <t>Odstranění pařezů strojně s jejich vykopáním, vytrháním nebo odstřelením průměru přes 100 do 300 mm</t>
  </si>
  <si>
    <t>112251102</t>
  </si>
  <si>
    <t>Odstranění pařezů D do 500 mm</t>
  </si>
  <si>
    <t>28615673</t>
  </si>
  <si>
    <t>Odstranění pařezů strojně s jejich vykopáním, vytrháním nebo odstřelením průměru přes 300 do 500 mm</t>
  </si>
  <si>
    <t>113106171</t>
  </si>
  <si>
    <t>Rozebrání dlažeb vozovek ze zámkové dlažby s ložem z kameniva ručně</t>
  </si>
  <si>
    <t>-2070013167</t>
  </si>
  <si>
    <t>Rozebrání dlažeb a dílců vozovek a ploch s přemístěním hmot na skládku na vzdálenost do 3 m nebo s naložením na dopravní prostředek, s jakoukoliv výplní spár ručně ze zámkové dlažby s ložem z kameniva</t>
  </si>
  <si>
    <t xml:space="preserve">"zakončení chodníku ul.Borská"  10,8</t>
  </si>
  <si>
    <t>113107172</t>
  </si>
  <si>
    <t>Odstranění podkladu z betonu prostého tl 300 mm strojně pl přes 50 do 200 m2</t>
  </si>
  <si>
    <t>-730069368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</si>
  <si>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</si>
  <si>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chodník pod živicí vč. příp.chrániček</t>
  </si>
  <si>
    <t>"podél říms" 2,4*(30,4+23,0+18,0)</t>
  </si>
  <si>
    <t xml:space="preserve">"bez římsy"  3,0*11,0</t>
  </si>
  <si>
    <t>Součet</t>
  </si>
  <si>
    <t>113107181</t>
  </si>
  <si>
    <t>Odstranění podkladu živičného tl 50 mm strojně pl přes 50 do 200 m2</t>
  </si>
  <si>
    <t>125011028</t>
  </si>
  <si>
    <t>Odstranění podkladů nebo krytů strojně plochy jednotlivě přes 50 m2 do 200 m2 s přemístěním hmot na skládku na vzdálenost do 20 m nebo s naložením na dopravní prostředek živičných, o tl. vrstvy do 50 mm</t>
  </si>
  <si>
    <t xml:space="preserve">chodník </t>
  </si>
  <si>
    <t xml:space="preserve">"bez římsy ul.Borská"  3,0*11,0</t>
  </si>
  <si>
    <t>113107212</t>
  </si>
  <si>
    <t>Odstranění podkladu z kameniva těženého tl 200 mm strojně pl přes 200 m2</t>
  </si>
  <si>
    <t>322584081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</si>
  <si>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</si>
  <si>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vozovka na předmostích - MZ tl.150 mm</t>
  </si>
  <si>
    <t xml:space="preserve">"předmostí  Ciglerova"  313,0</t>
  </si>
  <si>
    <t xml:space="preserve">"předmostí Za ČM"  25,7*8,3+1,0*14,5</t>
  </si>
  <si>
    <t>Mezisoučet</t>
  </si>
  <si>
    <t xml:space="preserve">"bez římsy ul.Borská"  3,0*11,0+10,8</t>
  </si>
  <si>
    <t>113107232</t>
  </si>
  <si>
    <t>Odstranění podkladu z betonu prostého tl 300 mm strojně pl přes 200 m2</t>
  </si>
  <si>
    <t>-981478407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</si>
  <si>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</si>
  <si>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vozovka na předmostích - SC C8/10 tl.180 mm</t>
  </si>
  <si>
    <t>113107345</t>
  </si>
  <si>
    <t>Odstranění podkladu živičného tl 250 mm strojně pl do 50 m2</t>
  </si>
  <si>
    <t>-1452152637</t>
  </si>
  <si>
    <t>Odstranění podkladů nebo krytů strojně plochy jednotlivě do 50 m2 s přemístěním hmot na skládku na vzdálenost do 3 m nebo s naložením na dopravní prostředek živičných, o tl. vrstvy přes 200 do 250 mm</t>
  </si>
  <si>
    <t xml:space="preserve">"mezi obrubníkem a římsou na mostě a předmostích"  0,2*30,4+0,3*(73,0-30,4)</t>
  </si>
  <si>
    <t>113154124</t>
  </si>
  <si>
    <t>Frézování živičného krytu tl 100 mm pruh š 1 m pl do 500 m2 bez překážek v trase</t>
  </si>
  <si>
    <t>-498215236</t>
  </si>
  <si>
    <t>Frézování živičného podkladu nebo krytu s naložením na dopravní prostředek plochy do 500 m2 bez překážek v trase pruhu šířky přes 0,5 m do 1 m, tloušťky vrstvy 100 mm</t>
  </si>
  <si>
    <t>druhá vrstva tl.100 mm na předmostích</t>
  </si>
  <si>
    <t>113154264</t>
  </si>
  <si>
    <t>Frézování živičného krytu tl 100 mm pruh š 2 m pl do 1000 m2 s překážkami v trase</t>
  </si>
  <si>
    <t>-522112292</t>
  </si>
  <si>
    <t>Frézování živičného podkladu nebo krytu s naložením na dopravní prostředek plochy přes 500 do 1 000 m2 s překážkami v trase pruhu šířky přes 1 m do 2 m, tloušťky vrstvy 100 mm</t>
  </si>
  <si>
    <t>vozovka</t>
  </si>
  <si>
    <t xml:space="preserve">"na mostě"  8,0*(30,4+0,8)</t>
  </si>
  <si>
    <t xml:space="preserve">"předmostí Ciglerova"  313,0</t>
  </si>
  <si>
    <t>113201112</t>
  </si>
  <si>
    <t>Vytrhání obrub silničních ležatých</t>
  </si>
  <si>
    <t>m</t>
  </si>
  <si>
    <t>1735553100</t>
  </si>
  <si>
    <t>Vytrhání obrub s vybouráním lože, s přemístěním hmot na skládku na vzdálenost do 3 m nebo s naložením na dopravní prostředek silničních ležatých</t>
  </si>
  <si>
    <t xml:space="preserve">"na mostě"  30,4*2</t>
  </si>
  <si>
    <t>113202111</t>
  </si>
  <si>
    <t>Vytrhání obrub krajníků obrubníků stojatých</t>
  </si>
  <si>
    <t>543432469</t>
  </si>
  <si>
    <t>Vytrhání obrub s vybouráním lože, s přemístěním hmot na skládku na vzdálenost do 3 m nebo s naložením na dopravní prostředek z krajníků nebo obrubníků stojatých</t>
  </si>
  <si>
    <t xml:space="preserve">"mimo most"  73,0-30,4+93,0-30,4</t>
  </si>
  <si>
    <t>113203111</t>
  </si>
  <si>
    <t>Vytrhání obrub z dlažebních kostek</t>
  </si>
  <si>
    <t>386957352</t>
  </si>
  <si>
    <t>Vytrhání obrub s vybouráním lože, s přemístěním hmot na skládku na vzdálenost do 3 m nebo s naložením na dopravní prostředek z dlažebních kostek</t>
  </si>
  <si>
    <t xml:space="preserve">"kraj chodníku x zemina - ul.Borská"  15,8</t>
  </si>
  <si>
    <t>162201401</t>
  </si>
  <si>
    <t>Vodorovné přemístění větví stromů listnatých do 1 km D kmene do 300 mm</t>
  </si>
  <si>
    <t>1674328147</t>
  </si>
  <si>
    <t>Vodorovné přemístění větví, kmenů nebo pařezů s naložením, složením a dopravou do 1000 m větví stromů listnatých, průměru kmene přes 100 do 300 mm</t>
  </si>
  <si>
    <t>162201402</t>
  </si>
  <si>
    <t>Vodorovné přemístění větví stromů listnatých do 1 km D kmene do 500 mm</t>
  </si>
  <si>
    <t>1512613164</t>
  </si>
  <si>
    <t>Vodorovné přemístění větví, kmenů nebo pařezů s naložením, složením a dopravou do 1000 m větví stromů listnatých, průměru kmene přes 300 do 500 mm</t>
  </si>
  <si>
    <t>162201411</t>
  </si>
  <si>
    <t>Vodorovné přemístění kmenů stromů listnatých do 1 km D kmene do 300 mm</t>
  </si>
  <si>
    <t>-660184459</t>
  </si>
  <si>
    <t>Vodorovné přemístění větví, kmenů nebo pařezů s naložením, složením a dopravou do 1000 m kmenů stromů listnatých, průměru přes 100 do 300 mm</t>
  </si>
  <si>
    <t>162201412</t>
  </si>
  <si>
    <t>Vodorovné přemístění kmenů stromů listnatých do 1 km D kmene do 500 mm</t>
  </si>
  <si>
    <t>-1590744567</t>
  </si>
  <si>
    <t>Vodorovné přemístění větví, kmenů nebo pařezů s naložením, složením a dopravou do 1000 m kmenů stromů listnatých, průměru přes 300 do 500 mm</t>
  </si>
  <si>
    <t>162201421</t>
  </si>
  <si>
    <t>Vodorovné přemístění pařezů do 1 km D do 300 mm</t>
  </si>
  <si>
    <t>-631343759</t>
  </si>
  <si>
    <t>Vodorovné přemístění větví, kmenů nebo pařezů s naložením, složením a dopravou do 1000 m pařezů kmenů, průměru přes 100 do 300 mm</t>
  </si>
  <si>
    <t>162201422</t>
  </si>
  <si>
    <t>Vodorovné přemístění pařezů do 1 km D do 500 mm</t>
  </si>
  <si>
    <t>-610793742</t>
  </si>
  <si>
    <t>Vodorovné přemístění větví, kmenů nebo pařezů s naložením, složením a dopravou do 1000 m pařezů kmenů, průměru přes 300 do 500 mm</t>
  </si>
  <si>
    <t>162301931</t>
  </si>
  <si>
    <t>Příplatek k vodorovnému přemístění větví stromů listnatých D kmene do 300 mm ZKD 1 km</t>
  </si>
  <si>
    <t>-552630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</si>
  <si>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</si>
  <si>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 xml:space="preserve">"odhad celk.vzdál.do 9 km"  8*2</t>
  </si>
  <si>
    <t>24</t>
  </si>
  <si>
    <t>162301932</t>
  </si>
  <si>
    <t>Příplatek k vodorovnému přemístění větví stromů listnatých D kmene do 500 mm ZKD 1 km</t>
  </si>
  <si>
    <t>-1860593006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</si>
  <si>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</si>
  <si>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8*1</t>
  </si>
  <si>
    <t>25</t>
  </si>
  <si>
    <t>162301951</t>
  </si>
  <si>
    <t>Příplatek k vodorovnému přemístění kmenů stromů listnatých D kmene do 300 mm ZKD 1 km</t>
  </si>
  <si>
    <t>1132268149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</si>
  <si>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</si>
  <si>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26</t>
  </si>
  <si>
    <t>162301952</t>
  </si>
  <si>
    <t>Příplatek k vodorovnému přemístění kmenů stromů listnatých D kmene do 500 mm ZKD 1 km</t>
  </si>
  <si>
    <t>1407531188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</si>
  <si>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</si>
  <si>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27</t>
  </si>
  <si>
    <t>162301971</t>
  </si>
  <si>
    <t>Příplatek k vodorovnému přemístění pařezů D 300 mm ZKD 1 km</t>
  </si>
  <si>
    <t>-625744288</t>
  </si>
  <si>
    <t>Vodorovné přemístění větví, kmenů nebo pařezů s naložením, složením a dopravou Příplatek k cenám za každých dalších i započatých 1000 m přes 1000 m pařezů kmenů, průměru přes 100 do 300 mm</t>
  </si>
  <si>
    <t>28</t>
  </si>
  <si>
    <t>162301972</t>
  </si>
  <si>
    <t>Příplatek k vodorovnému přemístění pařezů D 500 mm ZKD 1 km</t>
  </si>
  <si>
    <t>18710573</t>
  </si>
  <si>
    <t>Vodorovné přemístění větví, kmenů nebo pařezů s naložením, složením a dopravou Příplatek k cenám za každých dalších i započatých 1000 m přes 1000 m pařezů kmenů, průměru přes 300 do 500 mm</t>
  </si>
  <si>
    <t>Ostatní konstrukce a práce, bourání</t>
  </si>
  <si>
    <t>29</t>
  </si>
  <si>
    <t>919735111</t>
  </si>
  <si>
    <t>Řezání stávajícího živičného krytu hl do 50 mm</t>
  </si>
  <si>
    <t>-2089057254</t>
  </si>
  <si>
    <t>Řezání stávajícího živičného krytu nebo podkladu hloubky do 50 mm</t>
  </si>
  <si>
    <t xml:space="preserve">"napojení vozovky"  47,2+34,0</t>
  </si>
  <si>
    <t>30</t>
  </si>
  <si>
    <t>931942111</t>
  </si>
  <si>
    <t>Odstranění dilatačního zařízení š 60 mm</t>
  </si>
  <si>
    <t>-827590</t>
  </si>
  <si>
    <t>Odstranění dilatačního zařízení šířky dilatace do 60 mm</t>
  </si>
  <si>
    <t xml:space="preserve">"op.2"  15,0</t>
  </si>
  <si>
    <t>31</t>
  </si>
  <si>
    <t>961051111</t>
  </si>
  <si>
    <t>Bourání mostních základů z ŽB</t>
  </si>
  <si>
    <t>m3</t>
  </si>
  <si>
    <t>-277532371</t>
  </si>
  <si>
    <t>Bourání mostních konstrukcí základů ze železového betonu</t>
  </si>
  <si>
    <t xml:space="preserve">"schodiště"  0,75*(6,0+5,0)*0,4</t>
  </si>
  <si>
    <t>32</t>
  </si>
  <si>
    <t>962041211</t>
  </si>
  <si>
    <t>Bourání mostních zdí a pilířů z betonu prostého</t>
  </si>
  <si>
    <t>1720135035</t>
  </si>
  <si>
    <t>Bourání mostních konstrukcí zdiva a pilířů z prostého betonu</t>
  </si>
  <si>
    <t>horní část zdi op.2</t>
  </si>
  <si>
    <t xml:space="preserve">"L1+L2+L3"  (14,23+6,95+3,08)"m2"*5,0</t>
  </si>
  <si>
    <t>"P1+P2+P3" (14,37+4,33)"m2"*5,5+3,08"m2"*5,0</t>
  </si>
  <si>
    <t>33</t>
  </si>
  <si>
    <t>962051111</t>
  </si>
  <si>
    <t>Bourání mostních zdí a pilířů z ŽB</t>
  </si>
  <si>
    <t>-1617344526</t>
  </si>
  <si>
    <t>Bourání mostních konstrukcí zdiva a pilířů ze železového betonu</t>
  </si>
  <si>
    <t xml:space="preserve">"úl.práh a záv.zídka"  (2,2*1,1+0,8*1,75)*12,3*2</t>
  </si>
  <si>
    <t xml:space="preserve">"přechod.desky"  4,37*0,3*10,6*2</t>
  </si>
  <si>
    <t xml:space="preserve">"římsy"  0,36"m2"*71,8+0,35"m2"*70,2</t>
  </si>
  <si>
    <t>34</t>
  </si>
  <si>
    <t>963051111</t>
  </si>
  <si>
    <t>Bourání mostní nosné konstrukce z ŽB</t>
  </si>
  <si>
    <t>-2101087119</t>
  </si>
  <si>
    <t>Bourání mostních konstrukcí nosných konstrukcí ze železového betonu</t>
  </si>
  <si>
    <t xml:space="preserve">"předpjaté nosníky I67 dl.30m, výšky 1,4m - 1 ks=19m3"  19,0*8</t>
  </si>
  <si>
    <t xml:space="preserve">"příčníky"  1,4*1,0*12,0*2</t>
  </si>
  <si>
    <t>35</t>
  </si>
  <si>
    <t>966075141</t>
  </si>
  <si>
    <t>Odstranění kovového zábradlí vcelku</t>
  </si>
  <si>
    <t>1479726682</t>
  </si>
  <si>
    <t>Odstranění různých konstrukcí na mostech kovového zábradlí vcelku</t>
  </si>
  <si>
    <t xml:space="preserve">"zábradlí výšky 1,1m"  71,8+70,2</t>
  </si>
  <si>
    <t>36</t>
  </si>
  <si>
    <t>966075321</t>
  </si>
  <si>
    <t>Demontáž ochranných sítí v kovovém rámu upevněných k zábradlí mostu</t>
  </si>
  <si>
    <t>-155015256</t>
  </si>
  <si>
    <t>Demontáž ochranných konstrukcí mostů sítí v kovovém rámu upevněných k zábradlí</t>
  </si>
  <si>
    <t xml:space="preserve">"protidotyk.zábrana výšky cca 2,2m"  24,0*2,2*2</t>
  </si>
  <si>
    <t>37</t>
  </si>
  <si>
    <t>96687R</t>
  </si>
  <si>
    <t>VYBOURÁNÍ ULIČNÍCH VPUSTÍ KOMPLETNÍCH</t>
  </si>
  <si>
    <t>-17867691</t>
  </si>
  <si>
    <t xml:space="preserve">"před op.1"  1</t>
  </si>
  <si>
    <t>38</t>
  </si>
  <si>
    <t>967043111</t>
  </si>
  <si>
    <t>Odsekání vrstvy vyrovnávacího betonu na nosné konstrukci mostů tl 150 mm</t>
  </si>
  <si>
    <t>-1611198923</t>
  </si>
  <si>
    <t>Odsekání vrstvy vyrovnávacího betonu na nosné konstrukci mostů tl. do 150 mm</t>
  </si>
  <si>
    <t xml:space="preserve">"tl.cca 120 mm"  30,4*11,1</t>
  </si>
  <si>
    <t>39</t>
  </si>
  <si>
    <t>967865OTSKP</t>
  </si>
  <si>
    <t>VYBOURÁNÍ MOST LOŽISEK HRNCOVÝCH</t>
  </si>
  <si>
    <t>677214223</t>
  </si>
  <si>
    <t>8*2</t>
  </si>
  <si>
    <t>40</t>
  </si>
  <si>
    <t>969041113</t>
  </si>
  <si>
    <t>Vybourání vnitřního plastového potrubí do DN 200</t>
  </si>
  <si>
    <t>-1549106759</t>
  </si>
  <si>
    <t>Vybourání potrubí přes DN 100 do DN 200</t>
  </si>
  <si>
    <t xml:space="preserve">"stávající potrubí od vpusti do šachty"  7,0</t>
  </si>
  <si>
    <t>41</t>
  </si>
  <si>
    <t>977212112</t>
  </si>
  <si>
    <t>Řezání diamantovým lanem ŽB kcí s výztuží průměru přes 16 mm</t>
  </si>
  <si>
    <t>-1570743933</t>
  </si>
  <si>
    <t>Řezání konstrukcí diamantovým lanem železobetonových s výztuží průměru přes 16 mm</t>
  </si>
  <si>
    <t xml:space="preserve">"podélně uprostřed NK"  30,4*0,12*2*7</t>
  </si>
  <si>
    <t>42</t>
  </si>
  <si>
    <t>97817OTSKP</t>
  </si>
  <si>
    <t>ODSTRANĚNÍ MOSTNÍ IZOLACE</t>
  </si>
  <si>
    <t>1139530820</t>
  </si>
  <si>
    <t>33,0*11,1</t>
  </si>
  <si>
    <t>43</t>
  </si>
  <si>
    <t>979024443</t>
  </si>
  <si>
    <t>Očištění vybouraných obrubníků a krajníků silničních</t>
  </si>
  <si>
    <t>1805373066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</si>
  <si>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</si>
  <si>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44</t>
  </si>
  <si>
    <t>979054451</t>
  </si>
  <si>
    <t>Očištění vybouraných zámkových dlaždic s původním spárováním z kameniva těženého</t>
  </si>
  <si>
    <t>700907254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</si>
  <si>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</si>
  <si>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 xml:space="preserve">"zakončení chodníku ul.Borská"  13,2</t>
  </si>
  <si>
    <t>997</t>
  </si>
  <si>
    <t>Přesun sutě</t>
  </si>
  <si>
    <t>45</t>
  </si>
  <si>
    <t>997211511</t>
  </si>
  <si>
    <t>Vodorovná doprava suti po suchu na vzdálenost do 1 km</t>
  </si>
  <si>
    <t>t</t>
  </si>
  <si>
    <t>989476971</t>
  </si>
  <si>
    <t>Vodorovná doprava suti nebo vybouraných hmot suti se složením a hrubým urovnáním, na vzdálenost do 1 km</t>
  </si>
  <si>
    <t xml:space="preserve">"živice bour."  20,027+10,977</t>
  </si>
  <si>
    <t xml:space="preserve">"živice frézovaná"  138,447+202,345</t>
  </si>
  <si>
    <t xml:space="preserve">"kamenivo"  226,791</t>
  </si>
  <si>
    <t xml:space="preserve">"železobeton"  7,92+413,239+445,44</t>
  </si>
  <si>
    <t xml:space="preserve">"prostý beton chodník+komun."  127,725+338,006</t>
  </si>
  <si>
    <t xml:space="preserve">"prost.bet. - křídla +vyrovnávací beton"  527,01+89,084</t>
  </si>
  <si>
    <t>46</t>
  </si>
  <si>
    <t>997211519</t>
  </si>
  <si>
    <t>Příplatek ZKD 1 km u vodorovné dopravy suti</t>
  </si>
  <si>
    <t>969736091</t>
  </si>
  <si>
    <t>Vodorovná doprava suti nebo vybouraných hmot suti se složením a hrubým urovnáním, na vzdálenost Příplatek k ceně za každý další i započatý 1 km přes 1 km</t>
  </si>
  <si>
    <t xml:space="preserve">"skládka předpoklad 9 km"  8*2547,011</t>
  </si>
  <si>
    <t>47</t>
  </si>
  <si>
    <t>997211521</t>
  </si>
  <si>
    <t>Vodorovná doprava vybouraných hmot po suchu na vzdálenost do 1 km</t>
  </si>
  <si>
    <t>-1512185175</t>
  </si>
  <si>
    <t>Vodorovná doprava suti nebo vybouraných hmot vybouraných hmot se složením a hrubým urovnáním nebo s přeložením na jiný dopravní prostředek kromě lodi, na vzdálenost do 1 km</t>
  </si>
  <si>
    <t xml:space="preserve">"dilatace - do šrotu"    16,47+20,4</t>
  </si>
  <si>
    <t xml:space="preserve">"záchyt.zařízení - do šrotu"  5,28</t>
  </si>
  <si>
    <t xml:space="preserve">"zábradlí - do šrotu"  2,556</t>
  </si>
  <si>
    <t xml:space="preserve">"obrubníky"  17,632+21,566+1,817</t>
  </si>
  <si>
    <t xml:space="preserve">"vpust vč.potrubí"  1,0</t>
  </si>
  <si>
    <t>48</t>
  </si>
  <si>
    <t>997211529</t>
  </si>
  <si>
    <t>Příplatek ZKD 1 km u vodorovné dopravy vybouraných hmot</t>
  </si>
  <si>
    <t>263455638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</si>
  <si>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</si>
  <si>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 xml:space="preserve">"skládka předpoklad 9 km"  8*86,721</t>
  </si>
  <si>
    <t>49</t>
  </si>
  <si>
    <t>997221561</t>
  </si>
  <si>
    <t>Vodorovná doprava suti z kusových materiálů do 1 km</t>
  </si>
  <si>
    <t>338502176</t>
  </si>
  <si>
    <t>Vodorovná doprava suti bez naložení, ale se složením a s hrubým urovnáním z kusových materiálů, na vzdálenost do 1 km</t>
  </si>
  <si>
    <t xml:space="preserve">"dlažba"  3,186</t>
  </si>
  <si>
    <t>50</t>
  </si>
  <si>
    <t>997221569</t>
  </si>
  <si>
    <t>Příplatek ZKD 1 km u vodorovné dopravy suti z kusových materiálů</t>
  </si>
  <si>
    <t>-1126418861</t>
  </si>
  <si>
    <t>Vodorovná doprava suti bez naložení, ale se složením a s hrubým urovnáním Příplatek k ceně za každý další i započatý 1 km přes 1 km</t>
  </si>
  <si>
    <t xml:space="preserve">"skládka předpoklad 9 km"  8*3,186</t>
  </si>
  <si>
    <t>51</t>
  </si>
  <si>
    <t>997221611</t>
  </si>
  <si>
    <t>Nakládání suti na dopravní prostředky pro vodorovnou dopravu</t>
  </si>
  <si>
    <t>1049226000</t>
  </si>
  <si>
    <t>Nakládání na dopravní prostředky pro vodorovnou dopravu suti</t>
  </si>
  <si>
    <t>52</t>
  </si>
  <si>
    <t>997221861</t>
  </si>
  <si>
    <t>Poplatek za uložení stavebního odpadu na recyklační skládce (skládkovné) z prostého betonu pod kódem 17 01 01</t>
  </si>
  <si>
    <t>-1697511061</t>
  </si>
  <si>
    <t>Poplatek za uložení stavebního odpadu na recyklační skládce (skládkovné) z prostého betonu zatříděného do Katalogu odpadů pod kódem 17 01 01</t>
  </si>
  <si>
    <t>53</t>
  </si>
  <si>
    <t>997221862</t>
  </si>
  <si>
    <t>Poplatek za uložení stavebního odpadu na recyklační skládce (skládkovné) z armovaného betonu pod kódem 17 01 01</t>
  </si>
  <si>
    <t>-133857992</t>
  </si>
  <si>
    <t>Poplatek za uložení stavebního odpadu na recyklační skládce (skládkovné) z armovaného betonu zatříděného do Katalogu odpadů pod kódem 17 01 01</t>
  </si>
  <si>
    <t>54</t>
  </si>
  <si>
    <t>997221873</t>
  </si>
  <si>
    <t>Poplatek za uložení stavebního odpadu na recyklační skládce (skládkovné) zeminy a kamení zatříděného do Katalogu odpadů pod kódem 17 05 04</t>
  </si>
  <si>
    <t>1009518394</t>
  </si>
  <si>
    <t>55</t>
  </si>
  <si>
    <t>997221875</t>
  </si>
  <si>
    <t>Poplatek za uložení stavebního odpadu na recyklační skládce (skládkovné) asfaltového bez obsahu dehtu zatříděného do Katalogu odpadů pod kódem 17 03 02</t>
  </si>
  <si>
    <t>147549030</t>
  </si>
  <si>
    <t>998</t>
  </si>
  <si>
    <t>Přesun hmot</t>
  </si>
  <si>
    <t>56</t>
  </si>
  <si>
    <t>998214111</t>
  </si>
  <si>
    <t>Přesun hmot pro mosty montované z dílců ŽB nebo předpjatých v do 20 m</t>
  </si>
  <si>
    <t>-958079936</t>
  </si>
  <si>
    <t>Přesun hmot pro mosty montované z dílců železobetonových nebo předpjatých vodorovná dopravní vzdálenost do 100 m výška mostu do 20 m</t>
  </si>
  <si>
    <t xml:space="preserve">SO 110 - DIO </t>
  </si>
  <si>
    <t>02720</t>
  </si>
  <si>
    <t>POMOCNÉ PRÁCE ZŘIZ NEBO ZAJIŠŤ REGULACI A OCHRANU DOPRAVY</t>
  </si>
  <si>
    <t>512</t>
  </si>
  <si>
    <t>1370813666</t>
  </si>
  <si>
    <t>DIO pro celou stavbu - kompletní vč.úpravy provozu MHD</t>
  </si>
  <si>
    <t>072103003</t>
  </si>
  <si>
    <t>Projednání DIO a zajištění DIR dálnice</t>
  </si>
  <si>
    <t>-1853771719</t>
  </si>
  <si>
    <t>Projednání DIO a zajištění DIR</t>
  </si>
  <si>
    <t>SO 201 - Most ev. č. Y502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</si>
  <si>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</si>
  <si>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</si>
  <si>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</si>
  <si>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</si>
  <si>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</si>
  <si>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</si>
  <si>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>PSV - Práce a dodávky PSV</t>
  </si>
  <si>
    <t xml:space="preserve">    711 - Izolace proti vodě, vlhkosti a plynům</t>
  </si>
  <si>
    <t>113106291</t>
  </si>
  <si>
    <t>Rozebrání vozovek ze silničních dílců se spárami zalitými živicí strojně pl přes 50 do 200 m2</t>
  </si>
  <si>
    <t>1582385482</t>
  </si>
  <si>
    <t>Rozebrání dlažeb a dílců vozovek a ploch s přemístěním hmot na skládku na vzdálenost do 3 m nebo s naložením na dopravní prostředek, s jakoukoliv výplní spár strojně plochy jednotlivě přes 50 m2 do 200 m2 ze silničních dílců jakýchkoliv rozměrů, s ložem z kameniva nebo živice se spárami zalitými živicí</t>
  </si>
  <si>
    <t xml:space="preserve">"zastávka u obratiště"  3,0*17,0</t>
  </si>
  <si>
    <t>113107221</t>
  </si>
  <si>
    <t>Odstranění podkladu z kameniva drceného tl 100 mm strojně pl přes 200 m2</t>
  </si>
  <si>
    <t>-202918670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</si>
  <si>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</si>
  <si>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 xml:space="preserve">"zpevnění plochy obratiště a pod panely zastávky"  279,0+51,0</t>
  </si>
  <si>
    <t>113107442</t>
  </si>
  <si>
    <t>Odstranění podkladu živičných tl 100 mm při překopech strojně pl do 15 m2</t>
  </si>
  <si>
    <t>-232759472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</si>
  <si>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</si>
  <si>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 xml:space="preserve">"úprava nájezdu u otočky - tl.0-150 mm"  10,0*0,75</t>
  </si>
  <si>
    <t>256063073</t>
  </si>
  <si>
    <t xml:space="preserve">"úprava nájezdu u otočky - použijí de zpět"  10,0</t>
  </si>
  <si>
    <t>113311121</t>
  </si>
  <si>
    <t>Odstranění geotextilií v komunikacích</t>
  </si>
  <si>
    <t>1944223040</t>
  </si>
  <si>
    <t>Odstranění geosyntetik s uložením na vzdálenost do 20 m nebo naložením na dopravní prostředek geotextilie</t>
  </si>
  <si>
    <t xml:space="preserve">"pod zpevnění plochy obratiště a pod panely zastávky"  279,0+51,0</t>
  </si>
  <si>
    <t>115101201</t>
  </si>
  <si>
    <t>Čerpání vody na dopravní výšku do 10 m průměrný přítok do 500 l/min</t>
  </si>
  <si>
    <t>1908795013</t>
  </si>
  <si>
    <t>Čerpání vody na dopravní výšku do 10 m s uvažovaným průměrným přítokem do 500 l/min</t>
  </si>
  <si>
    <t>odhad</t>
  </si>
  <si>
    <t xml:space="preserve">"výkop před op.1"  4"hod"*30"dní"</t>
  </si>
  <si>
    <t xml:space="preserve">"výkop za op.2"  8"hod"*30"dní"</t>
  </si>
  <si>
    <t>115101301</t>
  </si>
  <si>
    <t>Pohotovost čerpací soupravy pro dopravní výšku do 10 m přítok do 500 l/min</t>
  </si>
  <si>
    <t>1842328253</t>
  </si>
  <si>
    <t>Pohotovost záložní čerpací soupravy pro dopravní výšku do 10 m s uvažovaným průměrným přítokem do 500 l/min</t>
  </si>
  <si>
    <t>30*2</t>
  </si>
  <si>
    <t>131251105</t>
  </si>
  <si>
    <t>Hloubení jam nezapažených v hornině třídy těžitelnosti I, skupiny 3 objemu do 1000 m3 strojně</t>
  </si>
  <si>
    <t>1853964506</t>
  </si>
  <si>
    <t>Hloubení nezapažených jam a zářezů strojně s urovnáním dna do předepsaného profilu a spádu v hornině třídy těžitelnosti I skupiny 3 přes 500 do 1 000 m3</t>
  </si>
  <si>
    <t>pro zdi op.2</t>
  </si>
  <si>
    <t>(7,0*2,5+5,3*3,0+9,5*3,8+7,1*1,7)*9,0</t>
  </si>
  <si>
    <t>(9,7+6,5)*3,2*7,5</t>
  </si>
  <si>
    <t>6,0*5,0*3,0</t>
  </si>
  <si>
    <t>"odpočet bourané beton.zdi " -239,56</t>
  </si>
  <si>
    <t>132251101</t>
  </si>
  <si>
    <t xml:space="preserve">Hloubení rýh nezapažených  š do 800 mm v hornině třídy těžitelnosti I, skupiny 3 objem do 20 m3 strojně</t>
  </si>
  <si>
    <t>421389987</t>
  </si>
  <si>
    <t>Hloubení nezapažených rýh šířky do 800 mm strojně s urovnáním dna do předepsaného profilu a spádu v hornině třídy těžitelnosti I skupiny 3 do 20 m3</t>
  </si>
  <si>
    <t xml:space="preserve">"vně křídel op.1 - pro sanaci"  0,5*0,4*(24,0+21,0)</t>
  </si>
  <si>
    <t>132251253</t>
  </si>
  <si>
    <t>Hloubení rýh nezapažených š do 2000 mm v hornině třídy těžitelnosti I, skupiny 3 objem do 100 m3 strojně</t>
  </si>
  <si>
    <t>-1994195816</t>
  </si>
  <si>
    <t>Hloubení nezapažených rýh šířky přes 800 do 2 000 mm strojně s urovnáním dna do předepsaného profilu a spádu v hornině třídy těžitelnosti I skupiny 3 přes 50 do 100 m3</t>
  </si>
  <si>
    <t xml:space="preserve">"rub křídel - zdí op.1"  2,0*1,5*(24,0+23,0)</t>
  </si>
  <si>
    <t>132254102</t>
  </si>
  <si>
    <t>Hloubení rýh zapažených š do 800 mm v hornině třídy těžitelnosti I, skupiny 3 objem do 50 m3 strojně</t>
  </si>
  <si>
    <t>1920502490</t>
  </si>
  <si>
    <t>Hloubení zapažených rýh šířky do 800 mm strojně s urovnáním dna do předepsaného profilu a spádu v hornině třídy těžitelnosti I skupiny 3 přes 20 do 50 m3</t>
  </si>
  <si>
    <t xml:space="preserve">"pro nové přípojky"  0,8*1,5*(9,0+3,0+18,0)</t>
  </si>
  <si>
    <t>151101101</t>
  </si>
  <si>
    <t>Zřízení příložného pažení a rozepření stěn rýh hl do 2 m</t>
  </si>
  <si>
    <t>322862656</t>
  </si>
  <si>
    <t>Zřízení pažení a rozepření stěn rýh pro podzemní vedení příložné pro jakoukoliv mezerovitost, hloubky do 2 m</t>
  </si>
  <si>
    <t xml:space="preserve">"pro kanal.potrubí"  1,5*2*(9,0+3,0+18)</t>
  </si>
  <si>
    <t>151101111</t>
  </si>
  <si>
    <t>Odstranění příložného pažení a rozepření stěn rýh hl do 2 m</t>
  </si>
  <si>
    <t>-1268736859</t>
  </si>
  <si>
    <t>Odstranění pažení a rozepření stěn rýh pro podzemní vedení s uložením materiálu na vzdálenost do 3 m od kraje výkopu příložné, hloubky do 2 m</t>
  </si>
  <si>
    <t>161101102</t>
  </si>
  <si>
    <t>Svislé přemístění výkopku z horniny tř. 1 až 4 hl výkopu do 4 m</t>
  </si>
  <si>
    <t>CS ÚRS 2019 02</t>
  </si>
  <si>
    <t>1077891461</t>
  </si>
  <si>
    <t>Svislé přemístění výkopku bez naložení do dopravní nádoby avšak s vyprázdněním dopravní nádoby na hromadu nebo do dopravního prostředku z horniny tř. 1 až 4, při hloubce výkopu přes 2,5 do 4 m</t>
  </si>
  <si>
    <t>973,37*0,16</t>
  </si>
  <si>
    <t>162351103</t>
  </si>
  <si>
    <t>Vodorovné přemístění do 500 m výkopku/sypaniny z horniny třídy těžitelnosti I, skupiny 1 až 3</t>
  </si>
  <si>
    <t>911828836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</si>
  <si>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</si>
  <si>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 xml:space="preserve">"na meziskládku - tam a zpět"  231,25*2</t>
  </si>
  <si>
    <t>162751116</t>
  </si>
  <si>
    <t>Vodorovné přemístění do 9000 m výkopku/sypaniny z horniny třídy těžitelnosti I, skupiny 1 až 3</t>
  </si>
  <si>
    <t>-559360286</t>
  </si>
  <si>
    <t>Vodorovné přemístění výkopku nebo sypaniny po suchu na obvyklém dopravním prostředku, bez naložení výkopku, avšak se složením bez rozhrnutí z horniny třídy těžitelnosti I skupiny 1 až 3 na vzdálenost přes 8 000 do 9 000 m</t>
  </si>
  <si>
    <t xml:space="preserve">"na skládku - předpoklad 9 km"  973,37+9,0+141,0+36,0-231,25</t>
  </si>
  <si>
    <t>167151101</t>
  </si>
  <si>
    <t>Nakládání výkopku z hornin třídy těžitelnosti I, skupiny 1 až 3 do 100 m3</t>
  </si>
  <si>
    <t>-1184199362</t>
  </si>
  <si>
    <t>Nakládání, skládání a překládání neulehlého výkopku nebo sypaniny strojně nakládání, množství do 100 m3, z horniny třídy těžitelnosti I, skupiny 1 až 3</t>
  </si>
  <si>
    <t xml:space="preserve">"zemina na zpětný zásyp"  231,25</t>
  </si>
  <si>
    <t>171151101</t>
  </si>
  <si>
    <t>Hutnění boků násypů pro jakýkoliv sklon a míru zhutnění svahu</t>
  </si>
  <si>
    <t>-1701085821</t>
  </si>
  <si>
    <t>Hutnění boků násypů z hornin soudržných a sypkých pro jakýkoliv sklon, délku a míru zhutnění svahu</t>
  </si>
  <si>
    <t xml:space="preserve">"podél nových křídel"  2,0*20,0*2</t>
  </si>
  <si>
    <t>171151103</t>
  </si>
  <si>
    <t>Uložení sypaniny z hornin soudržných do násypů zhutněných</t>
  </si>
  <si>
    <t>1817018462</t>
  </si>
  <si>
    <t>Uložení sypanin do násypů s rozprostřením sypaniny ve vrstvách a s hrubým urovnáním zhutněných z hornin soudržných jakékoliv třídy těžitelnosti</t>
  </si>
  <si>
    <t>zemina z výkopu - vně nových křídel op.2</t>
  </si>
  <si>
    <t>2,5*2,5*(19,0+18,0)</t>
  </si>
  <si>
    <t>171201231</t>
  </si>
  <si>
    <t>Poplatek za uložení zeminy a kamení na recyklační skládce (skládkovné) kód odpadu 17 05 04</t>
  </si>
  <si>
    <t>1209513588</t>
  </si>
  <si>
    <t>2,0*928,12</t>
  </si>
  <si>
    <t>171251201</t>
  </si>
  <si>
    <t>Uložení sypaniny na skládky nebo meziskládky</t>
  </si>
  <si>
    <t>2037902435</t>
  </si>
  <si>
    <t>Uložení sypaniny na skládky nebo meziskládky bez hutnění s upravením uložené sypaniny do předepsaného tvaru</t>
  </si>
  <si>
    <t>973,37+9,0+141,0+36,0</t>
  </si>
  <si>
    <t>174151101</t>
  </si>
  <si>
    <t>Zásyp jam, šachet rýh nebo kolem objektů sypaninou se zhutněním</t>
  </si>
  <si>
    <t>1199369716</t>
  </si>
  <si>
    <t>Zásyp sypaninou z jakékoliv horniny strojně s uložením výkopku ve vrstvách se zhutněním jam, šachet, rýh nebo kolem objektů v těchto vykopávkách</t>
  </si>
  <si>
    <t>přechodové oblasti</t>
  </si>
  <si>
    <t xml:space="preserve">"op.1"  5,42"m2"*11,0</t>
  </si>
  <si>
    <t xml:space="preserve">"op.2"  7,52"m2"*11,0</t>
  </si>
  <si>
    <t xml:space="preserve">"křídla op.1"  2,0*1,5*(24,0+23,0)</t>
  </si>
  <si>
    <t xml:space="preserve">"mezi křídly op.2"  11,0*5,0*9,0+11,0*3,0*7,5+3,5*2,5*4,5</t>
  </si>
  <si>
    <t xml:space="preserve">"odpočet ochran.zásyp"  -42,3-54,3</t>
  </si>
  <si>
    <t xml:space="preserve">"rýha pro kanalizaci"  0,8*1,5*(9,0+3,0+18,0)</t>
  </si>
  <si>
    <t>M</t>
  </si>
  <si>
    <t>58331200</t>
  </si>
  <si>
    <t>štěrkopísek netříděný zásypový</t>
  </si>
  <si>
    <t>801895939</t>
  </si>
  <si>
    <t>1004,615*1,9</t>
  </si>
  <si>
    <t>181252305</t>
  </si>
  <si>
    <t>Úprava pláně pro silnice a dálnice na násypech se zhutněním</t>
  </si>
  <si>
    <t>1802228051</t>
  </si>
  <si>
    <t>Úprava pláně na stavbách silnic a dálnic strojně na násypech se zhutněním</t>
  </si>
  <si>
    <t xml:space="preserve">"vozovka předmostí"  313,0+227,8</t>
  </si>
  <si>
    <t xml:space="preserve">"obratiště"   330,0</t>
  </si>
  <si>
    <t>182201101</t>
  </si>
  <si>
    <t>Svahování násypů</t>
  </si>
  <si>
    <t>-1065896624</t>
  </si>
  <si>
    <t>Svahování trvalých svahů do projektovaných profilů s potřebným přemístěním výkopku při svahování násypů v jakékoliv hornině</t>
  </si>
  <si>
    <t>182351023</t>
  </si>
  <si>
    <t>Rozprostření ornice pl do 100 m2 ve svahu přes 1:5 tl vrstvy do 200 mm strojně</t>
  </si>
  <si>
    <t>1666461357</t>
  </si>
  <si>
    <t>Rozprostření a urovnání ornice ve svahu sklonu přes 1:5 strojně při souvislé ploše do 100 m2, tl. vrstvy do 200 mm</t>
  </si>
  <si>
    <t xml:space="preserve">"místa dotčená stavbou - odhad"  100,0</t>
  </si>
  <si>
    <t>1823510R</t>
  </si>
  <si>
    <t>Dovoz a nákup ornice</t>
  </si>
  <si>
    <t>-996526928</t>
  </si>
  <si>
    <t>183405211</t>
  </si>
  <si>
    <t>Výsev trávníku hydroosevem na ornici</t>
  </si>
  <si>
    <t>-127884174</t>
  </si>
  <si>
    <t>00572474</t>
  </si>
  <si>
    <t>osivo směs travní krajinná-svahová</t>
  </si>
  <si>
    <t>kg</t>
  </si>
  <si>
    <t>-620143158</t>
  </si>
  <si>
    <t>100,0</t>
  </si>
  <si>
    <t>100*0,025 'Přepočtené koeficientem množství</t>
  </si>
  <si>
    <t>185804312</t>
  </si>
  <si>
    <t>Zalití rostlin vodou plocha přes 20 m2</t>
  </si>
  <si>
    <t>-557712856</t>
  </si>
  <si>
    <t>Zalití rostlin vodou plochy záhonů jednotlivě přes 20 m2</t>
  </si>
  <si>
    <t>100,0*0,005*10</t>
  </si>
  <si>
    <t>08211321</t>
  </si>
  <si>
    <t>voda pitná pro ostatní odběratele</t>
  </si>
  <si>
    <t>-377869048</t>
  </si>
  <si>
    <t>100*0,05 'Přepočtené koeficientem množství</t>
  </si>
  <si>
    <t>185851121</t>
  </si>
  <si>
    <t>Dovoz vody pro zálivku rostlin za vzdálenost do 1000 m</t>
  </si>
  <si>
    <t>354111379</t>
  </si>
  <si>
    <t>Dovoz vody pro zálivku rostlin na vzdálenost do 1000 m</t>
  </si>
  <si>
    <t>Zakládání</t>
  </si>
  <si>
    <t>212341111</t>
  </si>
  <si>
    <t>Obetonování drenážních trub mezerovitým betonem</t>
  </si>
  <si>
    <t>1025322502</t>
  </si>
  <si>
    <t xml:space="preserve">"op.1 a zdi"  0,3*0,3*(12,2+25,0*2)</t>
  </si>
  <si>
    <t xml:space="preserve">"op.2 a zdi"  0,3*0,3*(14,5+12,2+15,7)</t>
  </si>
  <si>
    <t>212792212</t>
  </si>
  <si>
    <t>Odvodnění mostní opěry - drenážní flexibilní plastové potrubí DN 160</t>
  </si>
  <si>
    <t>-726616762</t>
  </si>
  <si>
    <t>Odvodnění mostní opěry z plastových trub drenážní potrubí flexibilní DN 160</t>
  </si>
  <si>
    <t xml:space="preserve">"op.1 a zdi"  12,2+25,0*2+0,85</t>
  </si>
  <si>
    <t xml:space="preserve">"op.2 a zdi"  14,5+12,2+15,7+0,85</t>
  </si>
  <si>
    <t>213141112</t>
  </si>
  <si>
    <t>Zřízení vrstvy z geotextilie v rovině nebo ve sklonu do 1:5 š do 6 m</t>
  </si>
  <si>
    <t>-1369508315</t>
  </si>
  <si>
    <t>Zřízení vrstvy z geotextilie filtrační, separační, odvodňovací, ochranné, výztužné nebo protierozní v rovině nebo ve sklonu do 1:5, šířky přes 3 do 6 m</t>
  </si>
  <si>
    <t xml:space="preserve">"pod obratiště a zastávku"  279,0+51,0</t>
  </si>
  <si>
    <t>69311006</t>
  </si>
  <si>
    <t>geotextilie tkaná separační, filtrační, výztužná PP pevnost v tahu 15kN/m</t>
  </si>
  <si>
    <t>1693700191</t>
  </si>
  <si>
    <t>330*1,15 'Přepočtené koeficientem množství</t>
  </si>
  <si>
    <t>213311113</t>
  </si>
  <si>
    <t>Polštáře zhutněné pod základy z kameniva drceného frakce 16 až 63 mm</t>
  </si>
  <si>
    <t>-2059277060</t>
  </si>
  <si>
    <t>Polštáře zhutněné pod základy z kameniva hrubého drceného, frakce 16 - 63 mm</t>
  </si>
  <si>
    <t>pod novými zdmi za op.2 (do ody komunikace)</t>
  </si>
  <si>
    <t xml:space="preserve">"L1"  0,35*6,0*5,0</t>
  </si>
  <si>
    <t xml:space="preserve">"L2"  0,35*7,0*5,0</t>
  </si>
  <si>
    <t xml:space="preserve">"L3"  0</t>
  </si>
  <si>
    <t xml:space="preserve">"P1"  0,35*8,3*5,5</t>
  </si>
  <si>
    <t xml:space="preserve">"P2"  0,35*8,0*5,5</t>
  </si>
  <si>
    <t xml:space="preserve">"P3"  0</t>
  </si>
  <si>
    <t>22694R</t>
  </si>
  <si>
    <t>ZÁPOROVÉ PAŽENÍ Z KOVU DOČASNÉ</t>
  </si>
  <si>
    <t>723406316</t>
  </si>
  <si>
    <t>VIDITELNÁ POHLEDOVÁ PLOCHA</t>
  </si>
  <si>
    <t>kompletní - zřízení a odstranění vč.odvozu</t>
  </si>
  <si>
    <t>1,2*8,0</t>
  </si>
  <si>
    <t>273311124</t>
  </si>
  <si>
    <t>Základové desky z betonu prostého C 12/15</t>
  </si>
  <si>
    <t>-1578741160</t>
  </si>
  <si>
    <t>Základové konstrukce z betonu prostého desky ve výkopu nebo na hlavách pilot C 12/15</t>
  </si>
  <si>
    <t>podklad.beton pod drenáž</t>
  </si>
  <si>
    <t xml:space="preserve">"op.1 a zdi"  1,0*0,3*(12,2+25,0*2)</t>
  </si>
  <si>
    <t xml:space="preserve">"op.2 a zdi"  1,0*0,3*(14,5+12,2+15,7)</t>
  </si>
  <si>
    <t>Svislé a kompletní konstrukce</t>
  </si>
  <si>
    <t>317171126</t>
  </si>
  <si>
    <t>Kotvení monolitického betonu římsy do mostovky kotvou do vývrtu</t>
  </si>
  <si>
    <t>-1435565566</t>
  </si>
  <si>
    <t>na NK</t>
  </si>
  <si>
    <t xml:space="preserve">"úzká - po 2m"  16</t>
  </si>
  <si>
    <t xml:space="preserve">"chodníková - 2 x po 2 m"  16*2</t>
  </si>
  <si>
    <t>31717112R</t>
  </si>
  <si>
    <t>-8965695</t>
  </si>
  <si>
    <t>Dodání kotev říms do vývrtu</t>
  </si>
  <si>
    <t>317321118</t>
  </si>
  <si>
    <t>Mostní římsy ze ŽB C 30/37</t>
  </si>
  <si>
    <t>-749484905</t>
  </si>
  <si>
    <t>Římsy ze železového betonu C 30/37</t>
  </si>
  <si>
    <t>vč.úpravy horního povrchu chodníku striáží</t>
  </si>
  <si>
    <t xml:space="preserve">"na mostě a na křídlech - levá"  (0,25*0,8+0,85*0,21)*(24,3+30,5+17,4)</t>
  </si>
  <si>
    <t xml:space="preserve">"na mostě - chodníková"  (0,3*0,8+3,1*0,23)*32,6</t>
  </si>
  <si>
    <t xml:space="preserve">"na křídlech - pravá"  (0,25*0,8+0,85*0,21)*(22,3+16,5)</t>
  </si>
  <si>
    <t>317353121</t>
  </si>
  <si>
    <t>Bednění mostních říms všech tvarů - zřízení</t>
  </si>
  <si>
    <t>1567624115</t>
  </si>
  <si>
    <t>Bednění mostní římsy zřízení všech tvarů</t>
  </si>
  <si>
    <t xml:space="preserve">"na mostě a na křídlech - levá"  (0,25*0,8+0,85*0,21)*4+(0,25+0,8+0,23)*(24,3+30,5+17,4)</t>
  </si>
  <si>
    <t xml:space="preserve">"na mostě - chodníková"  (0,3*0,8+3,1*0,23)*2+(0,3+0,8+0,23)*32,6</t>
  </si>
  <si>
    <t xml:space="preserve">"na křídlech - pravá"  (0,25*0,8+0,85*0,21)*2+(0,3+0,8+0,23)*(22,3+16,5)</t>
  </si>
  <si>
    <t>317353221</t>
  </si>
  <si>
    <t>Bednění mostních říms všech tvarů - odstranění</t>
  </si>
  <si>
    <t>-1064913927</t>
  </si>
  <si>
    <t>Bednění mostní římsy odstranění všech tvarů</t>
  </si>
  <si>
    <t>317361116</t>
  </si>
  <si>
    <t>Výztuž mostních říms z betonářské oceli 10 505</t>
  </si>
  <si>
    <t>-434063566</t>
  </si>
  <si>
    <t>Výztuž mostních železobetonových říms z betonářské oceli 10 505 (R) nebo BSt 500</t>
  </si>
  <si>
    <t xml:space="preserve">"odhad"  73,082*0,160</t>
  </si>
  <si>
    <t>317661142</t>
  </si>
  <si>
    <t>Výplň spár monolitické římsy tmelem polyuretanovým šířky spáry do 40 mm</t>
  </si>
  <si>
    <t>-219926010</t>
  </si>
  <si>
    <t>Výplň spár monolitické římsy tmelem polyuretanovým, spára šířky přes 15 do 40 mm</t>
  </si>
  <si>
    <t xml:space="preserve">"nad opěrami"  1</t>
  </si>
  <si>
    <t>327323128</t>
  </si>
  <si>
    <t>Opěrné zdi a valy ze ŽB tř. C 30/37</t>
  </si>
  <si>
    <t>-852279740</t>
  </si>
  <si>
    <t>Opěrné zdi a valy z betonu železového bez zvláštních nároků na vliv prostředí tř. C 30/37</t>
  </si>
  <si>
    <t xml:space="preserve">"L1"  5,74"m2"*5,0</t>
  </si>
  <si>
    <t xml:space="preserve">"L2"  4,3"m2"*5,0</t>
  </si>
  <si>
    <t xml:space="preserve">"L3"  3,12"m2"*4,7</t>
  </si>
  <si>
    <t xml:space="preserve">"P1"  5,71"m2"*5,5</t>
  </si>
  <si>
    <t xml:space="preserve">"P2"  2,64"m2"*5,5</t>
  </si>
  <si>
    <t xml:space="preserve">"P3"  2,54"m2"*5,0</t>
  </si>
  <si>
    <t>327351211</t>
  </si>
  <si>
    <t>Bednění opěrných zdí a valů svislých i skloněných zřízení</t>
  </si>
  <si>
    <t>-639404263</t>
  </si>
  <si>
    <t>Bednění opěrných zdí a valů svislých i skloněných, výšky do 20 m zřízení</t>
  </si>
  <si>
    <t xml:space="preserve">"L1"  5,74"m2"*2+(0,78+4,63+2,13+2,52+0,69)*5,0</t>
  </si>
  <si>
    <t xml:space="preserve">"L2"  4,3"m2"*2+(0,68+3,58+1,91+1,69+0,6)*5,0</t>
  </si>
  <si>
    <t xml:space="preserve">"L3"  3,12"m2"*2+(0,59+2,84+2,84+0,512)*4,7</t>
  </si>
  <si>
    <t xml:space="preserve">"P1"  5,71"m2"*2+(0,78+4,57+2,07+2,52+0,69)*5,0</t>
  </si>
  <si>
    <t xml:space="preserve">"P2"  2,64"m2"*2+(0,58+2,4+2,4+0,53)*5,5</t>
  </si>
  <si>
    <t xml:space="preserve">"P3"  2,54"m2"*2+(0,58+2,2+2,2+0,53)*5,0</t>
  </si>
  <si>
    <t>327351221</t>
  </si>
  <si>
    <t>Bednění opěrných zdí a valů svislých i skloněných odstranění</t>
  </si>
  <si>
    <t>-2038622876</t>
  </si>
  <si>
    <t>Bednění opěrných zdí a valů svislých i skloněných, výšky do 20 m odstranění</t>
  </si>
  <si>
    <t>327361006</t>
  </si>
  <si>
    <t>Výztuž opěrných zdí a valů D 12 mm z betonářské oceli 10 505</t>
  </si>
  <si>
    <t>300252232</t>
  </si>
  <si>
    <t>Výztuž opěrných zdí a valů průměru do 12 mm, z oceli 10 505 (R) nebo BSt 500</t>
  </si>
  <si>
    <t>odhad 200 kg/m3, z toho 30%</t>
  </si>
  <si>
    <t>123,489*0,2*0,3</t>
  </si>
  <si>
    <t>327361016</t>
  </si>
  <si>
    <t>Výztuž opěrných zdí a valů D nad 12 mm z betonářské oceli 10 505</t>
  </si>
  <si>
    <t>2068225661</t>
  </si>
  <si>
    <t>Výztuž opěrných zdí a valů průměru přes 12 mm, z oceli 10 505 (R) nebo BSt 500</t>
  </si>
  <si>
    <t>odhad 200 kg/m3, z toho 70%</t>
  </si>
  <si>
    <t>123,489*0,2*0,7</t>
  </si>
  <si>
    <t>334323118</t>
  </si>
  <si>
    <t>Mostní opěry a úložné prahy ze ŽB C 30/37</t>
  </si>
  <si>
    <t>177171657</t>
  </si>
  <si>
    <t>Mostní opěry a úložné prahy z betonu železového C 30/37</t>
  </si>
  <si>
    <t>úl.prahy - vč.otisku trubky</t>
  </si>
  <si>
    <t xml:space="preserve">"op.1"  2,07*1,05*15,0</t>
  </si>
  <si>
    <t xml:space="preserve">"op.2"  2,5*1,05*14,6</t>
  </si>
  <si>
    <t>334323218</t>
  </si>
  <si>
    <t>Mostní křídla a závěrné zídky ze ŽB C 30/37</t>
  </si>
  <si>
    <t>2146742541</t>
  </si>
  <si>
    <t>Mostní křídla a závěrné zídky z betonu železového C 30/37</t>
  </si>
  <si>
    <t>závěrné zídky</t>
  </si>
  <si>
    <t xml:space="preserve">"op.1"  0,5*1,9*15,0</t>
  </si>
  <si>
    <t xml:space="preserve">"op.2"  (0,5*1,9+0,6*0,6)*14,6</t>
  </si>
  <si>
    <t xml:space="preserve">"křídla op.1 - horní část"  0,5*0,4*(24,3+22,3)</t>
  </si>
  <si>
    <t xml:space="preserve">"křídlo op.2"  1,3*3,0*0,5</t>
  </si>
  <si>
    <t>334323318</t>
  </si>
  <si>
    <t>Mostní bloky ložisek ze ŽB C 30/37</t>
  </si>
  <si>
    <t>1119809818</t>
  </si>
  <si>
    <t>Mostní bloky ložisek z betonu železového C 30/37</t>
  </si>
  <si>
    <t>0,7*0,7*0,2*7*2</t>
  </si>
  <si>
    <t>334351112</t>
  </si>
  <si>
    <t>Bednění systémové mostních opěr a úložných prahů z překližek pro ŽB - zřízení</t>
  </si>
  <si>
    <t>1797181904</t>
  </si>
  <si>
    <t>Bednění mostních opěr a úložných prahů ze systémového bednění zřízení z překližek, pro železobeton</t>
  </si>
  <si>
    <t>úl.prahy</t>
  </si>
  <si>
    <t xml:space="preserve">"op.1"  (2,7+15,0)*2*1,05</t>
  </si>
  <si>
    <t xml:space="preserve">"op.2"  (3,0+14,6)*2*1,05</t>
  </si>
  <si>
    <t>334351211</t>
  </si>
  <si>
    <t>Bednění systémové mostních opěr a úložných prahů z překližek - odstranění</t>
  </si>
  <si>
    <t>-1615842245</t>
  </si>
  <si>
    <t>Bednění mostních opěr a úložných prahů ze systémového bednění odstranění z překližek</t>
  </si>
  <si>
    <t>57</t>
  </si>
  <si>
    <t>334352111</t>
  </si>
  <si>
    <t>Bednění mostních křídel a závěrných zídek ze systémového bednění s výplní z překližek - zřízení</t>
  </si>
  <si>
    <t>1787670790</t>
  </si>
  <si>
    <t>Bednění mostních křídel a závěrných zídek ze systémového bednění zřízení z překližek</t>
  </si>
  <si>
    <t xml:space="preserve">"op.1"  (0,6+15,0)*2*1,9</t>
  </si>
  <si>
    <t xml:space="preserve">"op.2"  (0,6*1,9+0,75*0,6)*2+1,9*14,6*2</t>
  </si>
  <si>
    <t xml:space="preserve">"křídla op.1 - horní část"  0,4*(24,3+22,3)*2</t>
  </si>
  <si>
    <t xml:space="preserve">"křídlo op.2"  1,3*3,0*2</t>
  </si>
  <si>
    <t>58</t>
  </si>
  <si>
    <t>334352211</t>
  </si>
  <si>
    <t>Bednění mostních křídel a závěrných zídek ze systémového bednění s výplní z překližek - odstranění</t>
  </si>
  <si>
    <t>1755622130</t>
  </si>
  <si>
    <t>Bednění mostních křídel a závěrných zídek ze systémového bednění odstranění z překližek</t>
  </si>
  <si>
    <t>59</t>
  </si>
  <si>
    <t>334359111</t>
  </si>
  <si>
    <t>Výřez bednění pro prostup trub betonovou konstrukcí DN 150</t>
  </si>
  <si>
    <t>1023334612</t>
  </si>
  <si>
    <t xml:space="preserve">"římsa - chránička"  4</t>
  </si>
  <si>
    <t xml:space="preserve">"zeď - vyústění odvodnění"  2+2</t>
  </si>
  <si>
    <t>60</t>
  </si>
  <si>
    <t>334361216</t>
  </si>
  <si>
    <t>Výztuž dříků opěr z betonářské oceli 10 505</t>
  </si>
  <si>
    <t>256885484</t>
  </si>
  <si>
    <t>Výztuž betonářská mostních konstrukcí opěr, úložných prahů, křídel, závěrných zídek, bloků ložisek, pilířů a sloupů z oceli 10 505 (R) nebo BSt 500 dříků opěr</t>
  </si>
  <si>
    <t xml:space="preserve">"odhad 180 kg/m3 vč.,,spřahující výztuže"  70,928*0,180</t>
  </si>
  <si>
    <t>61</t>
  </si>
  <si>
    <t>334361226</t>
  </si>
  <si>
    <t>Výztuž křídel, závěrných zdí z betonářské oceli 10 505</t>
  </si>
  <si>
    <t>1215343921</t>
  </si>
  <si>
    <t>Výztuž betonářská mostních konstrukcí opěr, úložných prahů, křídel, závěrných zídek, bloků ložisek, pilířů a sloupů z oceli 10 505 (R) nebo BSt 500 křídel, závěrných zdí</t>
  </si>
  <si>
    <t xml:space="preserve">"odhad 180 kg/m3 vč.,,spřahující výztuže"  44,646*0,180</t>
  </si>
  <si>
    <t>62</t>
  </si>
  <si>
    <t>334361266</t>
  </si>
  <si>
    <t>Výztuž úložných prahů ložisek z betonářské oceli 10 505</t>
  </si>
  <si>
    <t>-1424044660</t>
  </si>
  <si>
    <t>Výztuž betonářská mostních konstrukcí opěr, úložných prahů, křídel, závěrných zídek, bloků ložisek, pilířů a sloupů z oceli 10 505 (R) nebo BSt 500 úložných prahů ložisek</t>
  </si>
  <si>
    <t xml:space="preserve">"odhad 200 kg/m3"  1,372*0,200</t>
  </si>
  <si>
    <t>63</t>
  </si>
  <si>
    <t>334791113</t>
  </si>
  <si>
    <t>Prostup v betonových zdech z plastových trub DN do 160</t>
  </si>
  <si>
    <t>1079328252</t>
  </si>
  <si>
    <t>Prostup v betonových zdech z plastových trub průměru do DN 160</t>
  </si>
  <si>
    <t xml:space="preserve">"vyústění odvodnění"  2*1,5+2*0,5</t>
  </si>
  <si>
    <t>64</t>
  </si>
  <si>
    <t>388995212</t>
  </si>
  <si>
    <t>Chránička kabelů z trub HDPE v římse DN 110</t>
  </si>
  <si>
    <t>1976041940</t>
  </si>
  <si>
    <t>Chránička kabelů v římse z trub HDPE přes DN 80 do DN 110</t>
  </si>
  <si>
    <t xml:space="preserve">"DN110 - pravá římsa"  71,4+0,5*2</t>
  </si>
  <si>
    <t>Vodorovné konstrukce</t>
  </si>
  <si>
    <t>65</t>
  </si>
  <si>
    <t>421321107</t>
  </si>
  <si>
    <t>Mostní nosné konstrukce deskové přechodové ze ŽB C 25/30</t>
  </si>
  <si>
    <t>-1928603004</t>
  </si>
  <si>
    <t>Mostní železobetonové nosné konstrukce deskové nebo klenbové, trámové, ostatní deskové přechodové, z betonu C 25/30</t>
  </si>
  <si>
    <t>4,25*10,3*0,3*2</t>
  </si>
  <si>
    <t>66</t>
  </si>
  <si>
    <t>421351112</t>
  </si>
  <si>
    <t>Bednění boků přechodové desky konstrukcí mostů - zřízení</t>
  </si>
  <si>
    <t>-1598567375</t>
  </si>
  <si>
    <t>Bednění deskových konstrukcí mostů z betonu železového nebo předpjatého zřízení boků přechodové desky</t>
  </si>
  <si>
    <t>(4,25*2+12,0)*0,3*2</t>
  </si>
  <si>
    <t>67</t>
  </si>
  <si>
    <t>421351212</t>
  </si>
  <si>
    <t>Bednění boků přechodové desky konstrukcí mostů - odstranění</t>
  </si>
  <si>
    <t>-613595389</t>
  </si>
  <si>
    <t>Bednění deskových konstrukcí mostů z betonu železového nebo předpjatého odstranění boků přechodové desky</t>
  </si>
  <si>
    <t>68</t>
  </si>
  <si>
    <t>421361216</t>
  </si>
  <si>
    <t>Výztuž ŽB přechodové desky z betonářské oceli 10 505</t>
  </si>
  <si>
    <t>-1627748638</t>
  </si>
  <si>
    <t>Výztuž deskových konstrukcí z betonářské oceli 10 505 (R) nebo BSt 500 přechodové desky</t>
  </si>
  <si>
    <t xml:space="preserve">"odhad 160 kg/m3"  26,265*0,160</t>
  </si>
  <si>
    <t>69</t>
  </si>
  <si>
    <t>424A150R</t>
  </si>
  <si>
    <t>SPŘAŽENÁ MOSTOVKA BETON - BETON SILNIČNÍ, ROZPĚTÍ DO 30M</t>
  </si>
  <si>
    <t>159439967</t>
  </si>
  <si>
    <t xml:space="preserve">- součástí položky je zhotovení mostovky z prefabrikovaných dílců, spřažených železobetonovou deskou a koncovými příčníky, </t>
  </si>
  <si>
    <t>včetně osazení a dodání veškeré výztuže (beton min. C45/55 XF2+XD1 (nosníky) a C30/37 XF2+XD1 (spřažená deska))</t>
  </si>
  <si>
    <t>11,95*30,5</t>
  </si>
  <si>
    <t>70</t>
  </si>
  <si>
    <t>428351111</t>
  </si>
  <si>
    <t>Bednění bloku ložiska zřízení nebo odstranění</t>
  </si>
  <si>
    <t>-1776843544</t>
  </si>
  <si>
    <t>0,7*0,2*4*7*2</t>
  </si>
  <si>
    <t>71</t>
  </si>
  <si>
    <t>428381311</t>
  </si>
  <si>
    <t>Zřízení kyvného trnu přechodové desky ze ŽB</t>
  </si>
  <si>
    <t>-438882684</t>
  </si>
  <si>
    <t>Vrubový a pérový kloub železobetonový zřízení kyvného trnu přechodové desky</t>
  </si>
  <si>
    <t>12,0*2</t>
  </si>
  <si>
    <t>72</t>
  </si>
  <si>
    <t>4286200R</t>
  </si>
  <si>
    <t>MOSTNÍ LOŽISKA ELASTOMEROVÁ PRO ZATÍŽ DO 2,5MN</t>
  </si>
  <si>
    <t>103256744</t>
  </si>
  <si>
    <t>6+6</t>
  </si>
  <si>
    <t>73</t>
  </si>
  <si>
    <t>4288000R</t>
  </si>
  <si>
    <t>MOSTNÍ LOŽISKA VODÍCÍ</t>
  </si>
  <si>
    <t>-507652719</t>
  </si>
  <si>
    <t xml:space="preserve">"pevné"  1</t>
  </si>
  <si>
    <t xml:space="preserve">"podélně posuvné"  1</t>
  </si>
  <si>
    <t>74</t>
  </si>
  <si>
    <t>434125R</t>
  </si>
  <si>
    <t>SCHODIŠŤOVÉ STUPNĚ, Z DÍLCŮ ŽELEZOBETON DO C30/37</t>
  </si>
  <si>
    <t>-1242915887</t>
  </si>
  <si>
    <t xml:space="preserve">"u op.2 vpravo - kompletní "  0,75*0,5*0,18*24</t>
  </si>
  <si>
    <t>75</t>
  </si>
  <si>
    <t>451314212</t>
  </si>
  <si>
    <t>Podklad pod dlažbu z betonu prostého C 25/30 tl přes 100 do 150 mm</t>
  </si>
  <si>
    <t>273442247</t>
  </si>
  <si>
    <t>Podklad pod dlažbu z betonu prostého bez zvýšených nároků na prostředí tř. C 25/30 tl. přes 100 do 150 mm</t>
  </si>
  <si>
    <t>lože dlažby</t>
  </si>
  <si>
    <t xml:space="preserve">"op.1"  0,5*(27,0+27,0)</t>
  </si>
  <si>
    <t xml:space="preserve">"op.2"  0,5*22,0+1,0*12,0</t>
  </si>
  <si>
    <t xml:space="preserve">"přechodové desky levé římsy"  5,0*1,1*2</t>
  </si>
  <si>
    <t>76</t>
  </si>
  <si>
    <t>451315124</t>
  </si>
  <si>
    <t>Podkladní nebo výplňová vrstva z betonu C 12/15 tl do 150 mm</t>
  </si>
  <si>
    <t>-465305646</t>
  </si>
  <si>
    <t>Podkladní a výplňové vrstvy z betonu prostého tloušťky do 150 mm, z betonu C 12/15</t>
  </si>
  <si>
    <t>podklad.beton pod novými zdmi za op.2 (do ody komunikace)</t>
  </si>
  <si>
    <t xml:space="preserve">"L1"  4,3*5,0</t>
  </si>
  <si>
    <t xml:space="preserve">"L2"  3,8*5,0</t>
  </si>
  <si>
    <t xml:space="preserve">"L3"  3,3*5,0</t>
  </si>
  <si>
    <t xml:space="preserve">"P1"  4,3*5,5</t>
  </si>
  <si>
    <t xml:space="preserve">"P2"  2,8*5,5</t>
  </si>
  <si>
    <t xml:space="preserve">"P3"  2,8*5,0</t>
  </si>
  <si>
    <t>podklad beton říms na křídlech (zdech)</t>
  </si>
  <si>
    <t xml:space="preserve">"op.1"  0,35*24,3+0,3*22,3</t>
  </si>
  <si>
    <t xml:space="preserve">"op.2"  0,35*17,0+0,3*16,5</t>
  </si>
  <si>
    <t>77</t>
  </si>
  <si>
    <t>451315136</t>
  </si>
  <si>
    <t>Podkladní nebo výplňová vrstva z betonu C 20/25 tl do 200 mm</t>
  </si>
  <si>
    <t>-931345752</t>
  </si>
  <si>
    <t>Podkladní a výplňové vrstvy z betonu prostého tloušťky do 200 mm, z betonu C 20/25</t>
  </si>
  <si>
    <t xml:space="preserve">"pod schodištěm"  1,0*8,0</t>
  </si>
  <si>
    <t>78</t>
  </si>
  <si>
    <t>451476111</t>
  </si>
  <si>
    <t>Podkladní vrstva pod ložiska z plastbetonu první vrstva tl 10 mm</t>
  </si>
  <si>
    <t>-968171645</t>
  </si>
  <si>
    <t>Podkladní vrstva z plastbetonu pod mostními ložisky epoxidová pryskyřice první vrstva tl. 10 mm</t>
  </si>
  <si>
    <t>0,6*0,6*7*2</t>
  </si>
  <si>
    <t>79</t>
  </si>
  <si>
    <t>451476112</t>
  </si>
  <si>
    <t>Podkladní vrstva pod ložiska z plastbetonu další vrstvy tl 10 mm</t>
  </si>
  <si>
    <t>-608467877</t>
  </si>
  <si>
    <t>Podkladní vrstva z plastbetonu pod mostními ložisky epoxidová pryskyřice každá další vrstva tl. 10 mm</t>
  </si>
  <si>
    <t xml:space="preserve">"celk.tl.30 mm"  0,65*0,6*7*2*2</t>
  </si>
  <si>
    <t>80</t>
  </si>
  <si>
    <t>451477121</t>
  </si>
  <si>
    <t>Podkladní vrstva plastbetonová drenážní první vrstva tl 20 mm</t>
  </si>
  <si>
    <t>-198285361</t>
  </si>
  <si>
    <t>Podkladní vrstva plastbetonová drenážní, tloušťky do 20 mm první vrstva</t>
  </si>
  <si>
    <t xml:space="preserve">"podélné žebro"  0,15*30,5*2</t>
  </si>
  <si>
    <t xml:space="preserve">"žebro podél dilatace"  0,075*9,4</t>
  </si>
  <si>
    <t xml:space="preserve">"okolo trubiček"  0,5*0,5*10</t>
  </si>
  <si>
    <t>81</t>
  </si>
  <si>
    <t>451477122</t>
  </si>
  <si>
    <t>Podkladní vrstva plastbetonová drenážní každá další vrstva tl 20 mm</t>
  </si>
  <si>
    <t>-673669657</t>
  </si>
  <si>
    <t>Podkladní vrstva plastbetonová drenážní, tloušťky do 20 mm každá další vrstva</t>
  </si>
  <si>
    <t>"žebro - celk.tl.40 mm - celk.2x" 0,15*30,5*2+0,075*9,5</t>
  </si>
  <si>
    <t xml:space="preserve">"trubičky odvodnění - celk.tl.60 mm - celk.3x"  2*0,5*0,5*10</t>
  </si>
  <si>
    <t>82</t>
  </si>
  <si>
    <t>451576121</t>
  </si>
  <si>
    <t>Podkladní a výplňová vrstva ze štěrkopísku tl do 200 mm</t>
  </si>
  <si>
    <t>1576528639</t>
  </si>
  <si>
    <t>Podkladní a výplňová vrstva z kameniva tloušťky do 200 mm ze štěrkopísku</t>
  </si>
  <si>
    <t>pod lože dlažby</t>
  </si>
  <si>
    <t xml:space="preserve">"ochrana těsnící fólie - nad a pod 2x tl.150 mm"  2,0*(11,5*2+24,0+23,0+16,0*2)*2</t>
  </si>
  <si>
    <t>83</t>
  </si>
  <si>
    <t>458501111</t>
  </si>
  <si>
    <t>Výplňové klíny za opěrou z kameniva těženého hutněného po vrstvách</t>
  </si>
  <si>
    <t>1617150869</t>
  </si>
  <si>
    <t>Výplňové klíny za opěrou z kameniva hutněného po vrstvách těženého</t>
  </si>
  <si>
    <t>ochranný zásyp s drenážní funkcí</t>
  </si>
  <si>
    <t xml:space="preserve">"rub op.1"  4,14"m2"*11,0</t>
  </si>
  <si>
    <t xml:space="preserve">"rub op.2"  5,5"m2"*11,0</t>
  </si>
  <si>
    <t xml:space="preserve">"podél křídel op.1 "  0,6*1,5*(24,0+23,0)</t>
  </si>
  <si>
    <t xml:space="preserve">"podél křídel op.2"  0,6*(5,0*(4,0+3,0+2,5+2,0)+5,5*(4,0+2,0))</t>
  </si>
  <si>
    <t>84</t>
  </si>
  <si>
    <t>465513157</t>
  </si>
  <si>
    <t>Dlažba svahu u opěr z upraveného lomového žulového kamene tl 200 mm do lože C 25/30 pl přes 10 m2</t>
  </si>
  <si>
    <t>219504736</t>
  </si>
  <si>
    <t>Dlažba svahu u mostních opěr z upraveného lomového žulového kamene s vyspárováním maltou MC 25, šíře spáry 15 mm do betonového lože C 25/30 tloušťky 200 mm, plochy přes 10 m2</t>
  </si>
  <si>
    <t>podél křídel</t>
  </si>
  <si>
    <t xml:space="preserve">"op.1"  0,5*(27,0+27,0)*0,2</t>
  </si>
  <si>
    <t xml:space="preserve">"op.2"  (0,5*22,0+1,0*12,0)*0,2</t>
  </si>
  <si>
    <t xml:space="preserve">"přechodové desky levé římsy"  5,0*1,1*2*0,2</t>
  </si>
  <si>
    <t>Komunikace pozemní</t>
  </si>
  <si>
    <t>85</t>
  </si>
  <si>
    <t>561121111</t>
  </si>
  <si>
    <t>Podklad z mechanicky zpevněné zeminy MZ tl 150 mm</t>
  </si>
  <si>
    <t>1778945576</t>
  </si>
  <si>
    <t>Zřízení podkladu nebo ochranné vrstvy vozovky z mechanicky zpevněné zeminy MZ bez přidání pojiva nebo vylepšovacího materiálu, s rozprostřením, vlhčením, promísením a zhutněním, tloušťka po zhutnění 150 mm</t>
  </si>
  <si>
    <t xml:space="preserve">"předpolí před op.1"  313,0</t>
  </si>
  <si>
    <t xml:space="preserve">"předpolí za op.2"  25,7*8,3+1,0*14,5</t>
  </si>
  <si>
    <t>86</t>
  </si>
  <si>
    <t>-156391862</t>
  </si>
  <si>
    <t>540,81*1,9 'Přepočtené koeficientem množství</t>
  </si>
  <si>
    <t>87</t>
  </si>
  <si>
    <t>564831111</t>
  </si>
  <si>
    <t>Podklad ze štěrkodrtě ŠD tl 100 mm</t>
  </si>
  <si>
    <t>802033528</t>
  </si>
  <si>
    <t>Podklad ze štěrkodrti ŠD s rozprostřením a zhutněním, po zhutnění tl. 100 mm</t>
  </si>
  <si>
    <t>88</t>
  </si>
  <si>
    <t>564871111</t>
  </si>
  <si>
    <t>Podklad ze štěrkodrtě ŠD tl 250 mm</t>
  </si>
  <si>
    <t>-655864739</t>
  </si>
  <si>
    <t>Podklad ze štěrkodrti ŠD s rozprostřením a zhutněním, po zhutnění tl. 250 mm</t>
  </si>
  <si>
    <t xml:space="preserve">chodníky </t>
  </si>
  <si>
    <t xml:space="preserve">"před op.1"  23,3*2,15</t>
  </si>
  <si>
    <t xml:space="preserve">"za op.2"  17,3*2,15+3,1*13,5</t>
  </si>
  <si>
    <t>89</t>
  </si>
  <si>
    <t>565166121</t>
  </si>
  <si>
    <t>Asfaltový beton vrstva podkladní ACP 22 (obalované kamenivo OKH) tl 80 mm š přes 3 m</t>
  </si>
  <si>
    <t>1160381303</t>
  </si>
  <si>
    <t>Asfaltový beton vrstva podkladní ACP 22 (obalované kamenivo hrubozrnné - OKH) s rozprostřením a zhutněním v pruhu šířky přes 3 m, po zhutnění tl. 80 mm</t>
  </si>
  <si>
    <t>90</t>
  </si>
  <si>
    <t>567132113</t>
  </si>
  <si>
    <t>Podklad ze směsi stmelené cementem SC C 8/10 (KSC I) tl 180 mm</t>
  </si>
  <si>
    <t>-768890153</t>
  </si>
  <si>
    <t>Podklad ze směsi stmelené cementem SC bez dilatačních spár, s rozprostřením a zhutněním SC C 8/10 (KSC I), po zhutnění tl. 180 mm</t>
  </si>
  <si>
    <t>91</t>
  </si>
  <si>
    <t>571901111</t>
  </si>
  <si>
    <t>Posyp krytu kamenivem drceným nebo těženým do 5 kg/m2</t>
  </si>
  <si>
    <t>184180343</t>
  </si>
  <si>
    <t>Posyp podkladu nebo krytu s rozprostřením a zhutněním kamenivem drceným nebo těženým, v množství do 5 kg/m2</t>
  </si>
  <si>
    <t xml:space="preserve">"na SMA"  796,81</t>
  </si>
  <si>
    <t>92</t>
  </si>
  <si>
    <t>572243111</t>
  </si>
  <si>
    <t>Provizorní vyspravení neupravených výtluků asfaltovým betonem ACO (AB)</t>
  </si>
  <si>
    <t>140374105</t>
  </si>
  <si>
    <t>Provizorní vyspravení neupravených výtluků s očištěním, zaplněním směsí a se zhutněním asfaltovým betonem</t>
  </si>
  <si>
    <t xml:space="preserve">"úprava nájezdu u otočky"  10,0*0,15*0,75*2,3</t>
  </si>
  <si>
    <t>93</t>
  </si>
  <si>
    <t>573111112</t>
  </si>
  <si>
    <t>Postřik živičný infiltrační s posypem z asfaltu množství 1 kg/m2</t>
  </si>
  <si>
    <t>-1593364898</t>
  </si>
  <si>
    <t>Postřik infiltrační PI z asfaltu silničního s posypem kamenivem, v množství 1,00 kg/m2</t>
  </si>
  <si>
    <t>540,81</t>
  </si>
  <si>
    <t>94</t>
  </si>
  <si>
    <t>573231106</t>
  </si>
  <si>
    <t>Postřik živičný spojovací ze silniční emulze v množství 0,30 kg/m2</t>
  </si>
  <si>
    <t>-1790542210</t>
  </si>
  <si>
    <t>Postřik spojovací PS bez posypu kamenivem ze silniční emulze, v množství 0,30 kg/m2</t>
  </si>
  <si>
    <t>2*540,81</t>
  </si>
  <si>
    <t>95</t>
  </si>
  <si>
    <t>576133221</t>
  </si>
  <si>
    <t>Asfaltový koberec mastixový SMA 11 (AKMS) tl 40 mm š přes 3 m</t>
  </si>
  <si>
    <t>294548429</t>
  </si>
  <si>
    <t>Asfaltový koberec mastixový SMA 11 (AKMS) s rozprostřením a se zhutněním v pruhu šířky přes 3 m, po zhutnění tl. 40 mm</t>
  </si>
  <si>
    <t xml:space="preserve">"na mostě"  8,0*32,0</t>
  </si>
  <si>
    <t>96</t>
  </si>
  <si>
    <t>577176141</t>
  </si>
  <si>
    <t>Asfaltový beton vrstva ložní ACL 22 (ABVH) tl 80 mm š přes 3 m z modifikovaného asfaltu</t>
  </si>
  <si>
    <t>813258543</t>
  </si>
  <si>
    <t>Asfaltový beton vrstva ložní ACL 22 (ABVH) s rozprostřením a zhutněním z modifikovaného asfaltu v pruhu šířky přes 3 m, po zhutnění tl. 80 mm</t>
  </si>
  <si>
    <t>97</t>
  </si>
  <si>
    <t>578143233</t>
  </si>
  <si>
    <t>Litý asfalt MA 11 (LAS) tl 40 mm š přes 3 m z modifikovaného asfaltu</t>
  </si>
  <si>
    <t>859043269</t>
  </si>
  <si>
    <t>Litý asfalt MA 11 (LAS) s rozprostřením z modifikovaného asfaltu v pruhu šířky přes 3 m tl. 40 mm</t>
  </si>
  <si>
    <t xml:space="preserve">"ochrana izolace - 1 m na přech.desky"  8,0*34,0</t>
  </si>
  <si>
    <t>98</t>
  </si>
  <si>
    <t>578901111</t>
  </si>
  <si>
    <t>Zdrsňovací posyp litého asfaltu v množství 4 kg/m2</t>
  </si>
  <si>
    <t>-71170222</t>
  </si>
  <si>
    <t>Zdrsňovací posyp litého asfaltu z kameniva drobného drceného obaleného asfaltem se zaválcováním a s odstraněním přebytečného materiálu s povrchu, v množství 4 kg/m2</t>
  </si>
  <si>
    <t>99</t>
  </si>
  <si>
    <t>584121111</t>
  </si>
  <si>
    <t>Osazení silničních dílců z ŽB do lože z kameniva těženého tl 40 mm plochy do 200 m2</t>
  </si>
  <si>
    <t>-1097945558</t>
  </si>
  <si>
    <t>Osazení silničních dílců ze železového betonu s podkladem z kameniva těženého do tl. 40 mm jakéhokoliv druhu a velikosti, na plochu jednotlivě přes 50 do 200 m2</t>
  </si>
  <si>
    <t>100</t>
  </si>
  <si>
    <t>59381009</t>
  </si>
  <si>
    <t>panel silniční 3,00x1,00x0,15m</t>
  </si>
  <si>
    <t>-1914108799</t>
  </si>
  <si>
    <t>17,0</t>
  </si>
  <si>
    <t>101</t>
  </si>
  <si>
    <t>587206R</t>
  </si>
  <si>
    <t>PŘEDLÁŽDĚNÍ KRYTU Z BETONOVÝCH DLAŽDIC SE ZÁMKEM</t>
  </si>
  <si>
    <t>471800270</t>
  </si>
  <si>
    <t>oprava chodníku po dokončení stav.prací - bude čerpáno se souhl.TDI</t>
  </si>
  <si>
    <t xml:space="preserve">"chodník u nájezdu u otočky"  10,0*3,0</t>
  </si>
  <si>
    <t xml:space="preserve"> rozebrání stávající dlažby a pokládka dlažby ze stávajícího dlažebního materiálu (bez dodávky nového)</t>
  </si>
  <si>
    <t>- zahrnuje nezbytnou manipulaci s tímto materiálem (nakládání, doprava, složení, očištění)</t>
  </si>
  <si>
    <t>- dodání a rozprostření materiálu pro lože a jeho tloušťku předepsanou dokumentací a pro předepsanou výplň spar</t>
  </si>
  <si>
    <t>102</t>
  </si>
  <si>
    <t>596211110</t>
  </si>
  <si>
    <t>Kladení zámkové dlažby komunikací pro pěší tl 60 mm skupiny A pl do 50 m2</t>
  </si>
  <si>
    <t>153096509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</si>
  <si>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</si>
  <si>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103</t>
  </si>
  <si>
    <t>59245015</t>
  </si>
  <si>
    <t>dlažba zámková tvaru I 200x165x60mm přírodní</t>
  </si>
  <si>
    <t>1832305044</t>
  </si>
  <si>
    <t>129,14*1,03 'Přepočtené koeficientem množství</t>
  </si>
  <si>
    <t>Úpravy povrchů, podlahy a osazování výplní</t>
  </si>
  <si>
    <t>104</t>
  </si>
  <si>
    <t>628611102</t>
  </si>
  <si>
    <t>Nátěr betonu mostu epoxidový 2x ochranný nepružný OS-B</t>
  </si>
  <si>
    <t>1181209489</t>
  </si>
  <si>
    <t>Nátěr mostních betonových konstrukcí epoxidový 2x ochranný nepružný OS-B</t>
  </si>
  <si>
    <t xml:space="preserve">"čela NK"  (1,5+0,3)*14,0*2</t>
  </si>
  <si>
    <t>"kraje NK" (0,55+0,2+0,46+0,2)*30,5</t>
  </si>
  <si>
    <t>105</t>
  </si>
  <si>
    <t>628611131</t>
  </si>
  <si>
    <t>Nátěr betonu mostu akrylátový 2x ochranný pružný OS-C</t>
  </si>
  <si>
    <t>-93219263</t>
  </si>
  <si>
    <t>Nátěr mostních betonových konstrukcí akrylátový na siloxanové a plasticko-elastické bázi 2x ochranný pružný OS-C (OS 4)</t>
  </si>
  <si>
    <t xml:space="preserve">"kraje říms"  (0,15+0,15)*(72,2+71,4)</t>
  </si>
  <si>
    <t>106</t>
  </si>
  <si>
    <t>634911112</t>
  </si>
  <si>
    <t>Řezání dilatačních spár š 5 mm hl do 20 mm v čerstvé betonové mazanině</t>
  </si>
  <si>
    <t>-211058819</t>
  </si>
  <si>
    <t>Řezání dilatačních nebo smršťovacích spár v čerstvé betonové mazanině nebo potěru šířky do 5 mm, hloubky přes 10 do 20 mm</t>
  </si>
  <si>
    <t xml:space="preserve">smrš´tovací spáry v římse - po 6 m  </t>
  </si>
  <si>
    <t xml:space="preserve">"levá"  (0,25+0,8+1,1+0,15)*(3+4+2)</t>
  </si>
  <si>
    <t xml:space="preserve"> "chodníková"  (0,3+0,8+3,4+0,15)*(3+4+2)</t>
  </si>
  <si>
    <t>Trubní vedení</t>
  </si>
  <si>
    <t>107</t>
  </si>
  <si>
    <t>871315231</t>
  </si>
  <si>
    <t>Kanalizační potrubí z tvrdého PVC jednovrstvé tuhost třídy SN10 DN 160</t>
  </si>
  <si>
    <t>620524205</t>
  </si>
  <si>
    <t>Kanalizační potrubí z tvrdého PVC v otevřeném výkopu ve sklonu do 20 %, hladkého plnostěnného jednovrstvého, tuhost třídy SN 10 DN 160</t>
  </si>
  <si>
    <t xml:space="preserve">"přípojka vpusti do nové šachty"  9,0+3,0</t>
  </si>
  <si>
    <t>108</t>
  </si>
  <si>
    <t>8713150R</t>
  </si>
  <si>
    <t>Napojení kanalizačního potrubí do stávající šachty</t>
  </si>
  <si>
    <t>91397045</t>
  </si>
  <si>
    <t>109</t>
  </si>
  <si>
    <t>871355231</t>
  </si>
  <si>
    <t>Kanalizační potrubí z tvrdého PVC jednovrstvé tuhost třídy SN10 DN 200</t>
  </si>
  <si>
    <t>-1966186035</t>
  </si>
  <si>
    <t>Kanalizační potrubí z tvrdého PVC v otevřeném výkopu ve sklonu do 20 %, hladkého plnostěnného jednovrstvého, tuhost třídy SN 10 DN 200</t>
  </si>
  <si>
    <t xml:space="preserve">"napojení z nové vpusti do stávající"  18,0</t>
  </si>
  <si>
    <t>110</t>
  </si>
  <si>
    <t>8911200R</t>
  </si>
  <si>
    <t>VPUSŤ KANALIZAČNÍ ULIČNÍ KOMPLETNÍ Z BETONOVÝCH DÍLCŮ</t>
  </si>
  <si>
    <t>-1387789121</t>
  </si>
  <si>
    <t>popis viz TZ</t>
  </si>
  <si>
    <t>položka zahrnuje:</t>
  </si>
  <si>
    <t>- dodávku a osazení předepsaných dílů včetně mříže</t>
  </si>
  <si>
    <t xml:space="preserve">- výplň, těsnění  a tmelení spar a spojů,</t>
  </si>
  <si>
    <t xml:space="preserve">- opatření  povrchů  betonu  izolací  proti zemní vlhkosti v částech, kde přijdou do styku se zeminou nebo kamenivem,</t>
  </si>
  <si>
    <t>- předepsané podkladní konstrukce</t>
  </si>
  <si>
    <t>111</t>
  </si>
  <si>
    <t>8941300R</t>
  </si>
  <si>
    <t>ŠACHTY KANALIZAČNÍ Z BETON DÍLCŮ NA POTRUBÍ DN DO 200MM</t>
  </si>
  <si>
    <t>-118221829</t>
  </si>
  <si>
    <t>položka obsahuje</t>
  </si>
  <si>
    <t>- poklopy s rámem, mříže s rámem, stupadla, žebříky, stropy z bet. dílců a pod.</t>
  </si>
  <si>
    <t>- předepsané betonové skruže, prefabrikované nebo monolitické betonové dno</t>
  </si>
  <si>
    <t>- výplň, těsnění a tmelení spár a spojů,</t>
  </si>
  <si>
    <t>112</t>
  </si>
  <si>
    <t>9112B10R</t>
  </si>
  <si>
    <t>ZÁBRADLÍ MOSTNÍ SE SVISLOU VÝPLNÍ - DODÁVKA A MONTÁŽ</t>
  </si>
  <si>
    <t>-807007446</t>
  </si>
  <si>
    <t xml:space="preserve">"Kompletní vč.kotvení do římsy, plastmalty a PKO - popis viz TZ"  72,2+71,4</t>
  </si>
  <si>
    <t>113</t>
  </si>
  <si>
    <t>913450R</t>
  </si>
  <si>
    <t>NIVELAČNÍ ZNAČKY KOVOVÉ</t>
  </si>
  <si>
    <t>2020280533</t>
  </si>
  <si>
    <t xml:space="preserve">"sp.st."  2+2</t>
  </si>
  <si>
    <t xml:space="preserve">"římsy"  5*2</t>
  </si>
  <si>
    <t>114</t>
  </si>
  <si>
    <t>914111111</t>
  </si>
  <si>
    <t>Montáž svislé dopravní značky do velikosti 1 m2 objímkami na sloupek nebo konzolu</t>
  </si>
  <si>
    <t>-10092032</t>
  </si>
  <si>
    <t>Montáž svislé dopravní značky základní velikosti do 1 m2 objímkami na sloupky nebo konzoly</t>
  </si>
  <si>
    <t>zpětné osazení sejmutých značek ze sloupů VO</t>
  </si>
  <si>
    <t xml:space="preserve">"přednost v jízdě, směr.značky cyklotrasy - odhad"  6</t>
  </si>
  <si>
    <t>115</t>
  </si>
  <si>
    <t>914112111</t>
  </si>
  <si>
    <t>Tabulka s označením evidenčního čísla mostu</t>
  </si>
  <si>
    <t>1911911746</t>
  </si>
  <si>
    <t>Tabulka s označením evidenčního čísla mostu na sloupek</t>
  </si>
  <si>
    <t>116</t>
  </si>
  <si>
    <t>915111112</t>
  </si>
  <si>
    <t>Vodorovné dopravní značení dělící čáry souvislé š 125 mm retroreflexní bílá barva</t>
  </si>
  <si>
    <t>2140027362</t>
  </si>
  <si>
    <t>Vodorovné dopravní značení stříkané barvou dělící čára šířky 125 mm souvislá bílá retroreflexní</t>
  </si>
  <si>
    <t xml:space="preserve">"středová"  80,0+20,0</t>
  </si>
  <si>
    <t>117</t>
  </si>
  <si>
    <t>915121112</t>
  </si>
  <si>
    <t>Vodorovné dopravní značení vodící čáry souvislé š 250 mm retroreflexní bílá barva</t>
  </si>
  <si>
    <t>-602480765</t>
  </si>
  <si>
    <t>Vodorovné dopravní značení stříkané barvou vodící čára bílá šířky 250 mm souvislá retroreflexní</t>
  </si>
  <si>
    <t xml:space="preserve">"podél obrub před op.1"  30,0+25,0</t>
  </si>
  <si>
    <t>118</t>
  </si>
  <si>
    <t>915131112</t>
  </si>
  <si>
    <t>Vodorovné dopravní značení přechody pro chodce, šipky, symboly retroreflexní bílá barva</t>
  </si>
  <si>
    <t>-912126265</t>
  </si>
  <si>
    <t>Vodorovné dopravní značení stříkané barvou přechody pro chodce, šipky, symboly bílé retroreflexní</t>
  </si>
  <si>
    <t xml:space="preserve">"ostrůvek"  20,0*1,0*0,5</t>
  </si>
  <si>
    <t xml:space="preserve">"cyklista + šipky"  3*2,0</t>
  </si>
  <si>
    <t>119</t>
  </si>
  <si>
    <t>915211112</t>
  </si>
  <si>
    <t>Vodorovné dopravní značení dělící čáry souvislé š 125 mm retroreflexní bílý plast</t>
  </si>
  <si>
    <t>1732404520</t>
  </si>
  <si>
    <t>Vodorovné dopravní značení stříkaným plastem dělící čára šířky 125 mm souvislá bílá retroreflexní</t>
  </si>
  <si>
    <t>120</t>
  </si>
  <si>
    <t>915221112</t>
  </si>
  <si>
    <t>Vodorovné dopravní značení vodící čáry souvislé š 250 mm retroreflexní bílý plast</t>
  </si>
  <si>
    <t>929578025</t>
  </si>
  <si>
    <t>Vodorovné dopravní značení stříkaným plastem vodící čára bílá šířky 250 mm souvislá retroreflexní</t>
  </si>
  <si>
    <t>121</t>
  </si>
  <si>
    <t>915231112</t>
  </si>
  <si>
    <t>Vodorovné dopravní značení přechody pro chodce, šipky, symboly retroreflexní bílý plast</t>
  </si>
  <si>
    <t>392217019</t>
  </si>
  <si>
    <t>Vodorovné dopravní značení stříkaným plastem přechody pro chodce, šipky, symboly nápisy bílé retroreflexní</t>
  </si>
  <si>
    <t>122</t>
  </si>
  <si>
    <t>915611111</t>
  </si>
  <si>
    <t>Předznačení vodorovného liniového značení</t>
  </si>
  <si>
    <t>-82176425</t>
  </si>
  <si>
    <t>Předznačení pro vodorovné značení stříkané barvou nebo prováděné z nátěrových hmot liniové dělicí čáry, vodicí proužky</t>
  </si>
  <si>
    <t>100,0+55,0</t>
  </si>
  <si>
    <t>123</t>
  </si>
  <si>
    <t>915621111</t>
  </si>
  <si>
    <t>Předznačení vodorovného plošného značení</t>
  </si>
  <si>
    <t>-766505167</t>
  </si>
  <si>
    <t>Předznačení pro vodorovné značení stříkané barvou nebo prováděné z nátěrových hmot plošné šipky, symboly, nápisy</t>
  </si>
  <si>
    <t>124</t>
  </si>
  <si>
    <t>916131213</t>
  </si>
  <si>
    <t>Osazení silničního obrubníku betonového stojatého s boční opěrou do lože z betonu prostého</t>
  </si>
  <si>
    <t>-710406216</t>
  </si>
  <si>
    <t>Osazení silničního obrubníku betonového se zřízením lože, s vyplněním a zatřením spár cementovou maltou stojatého s boční opěrou z betonu prostého, do lože z betonu prostého</t>
  </si>
  <si>
    <t xml:space="preserve">"přech.desky říms - u vozovky - levá římsa"  5,0*2</t>
  </si>
  <si>
    <t xml:space="preserve">"chodník pravé římsy - u vozovky"  23,5+36,5</t>
  </si>
  <si>
    <t>125</t>
  </si>
  <si>
    <t>59217021</t>
  </si>
  <si>
    <t>obrubník betonový chodníkový 1000x150x300mm</t>
  </si>
  <si>
    <t>690939910</t>
  </si>
  <si>
    <t>126</t>
  </si>
  <si>
    <t>567821914</t>
  </si>
  <si>
    <t xml:space="preserve">"úprava nájezdu u otočky"  10,0</t>
  </si>
  <si>
    <t>127</t>
  </si>
  <si>
    <t>916231213</t>
  </si>
  <si>
    <t>Osazení chodníkového obrubníku betonového stojatého s boční opěrou do lože z betonu prostého</t>
  </si>
  <si>
    <t>1396174547</t>
  </si>
  <si>
    <t>Osazení chodníkového obrubníku betonového se zřízením lože, s vyplněním a zatřením spár cementovou maltou stojatého s boční opěrou z betonu prostého, do lože z betonu prostého</t>
  </si>
  <si>
    <t>podél dlažby mimo komunikace</t>
  </si>
  <si>
    <t xml:space="preserve">"přech.desky říms - levá římsa"  5,0+1,1</t>
  </si>
  <si>
    <t xml:space="preserve">"chodník pravé římsy"  15,0</t>
  </si>
  <si>
    <t xml:space="preserve">podél dlažby křídel  </t>
  </si>
  <si>
    <t xml:space="preserve">"op.1"  26,0+25,0</t>
  </si>
  <si>
    <t xml:space="preserve">"op.2"  20,0+13,5+0,85</t>
  </si>
  <si>
    <t xml:space="preserve">"op.2-schodiště"  8,0*2</t>
  </si>
  <si>
    <t>128</t>
  </si>
  <si>
    <t>59217017</t>
  </si>
  <si>
    <t>obrubník betonový chodníkový 1000x100x250mm</t>
  </si>
  <si>
    <t>-28653721</t>
  </si>
  <si>
    <t>129</t>
  </si>
  <si>
    <t>916991121</t>
  </si>
  <si>
    <t>Lože pod obrubníky, krajníky nebo obruby z dlažebních kostek z betonu prostého</t>
  </si>
  <si>
    <t>172021164</t>
  </si>
  <si>
    <t>Lože pod obrubníky, krajníky nebo obruby z dlažebních kostek z betonu prostého tř. C 16/20</t>
  </si>
  <si>
    <t>0,3*0,15*(70,0+122,45+10,0)</t>
  </si>
  <si>
    <t>130</t>
  </si>
  <si>
    <t>919111111</t>
  </si>
  <si>
    <t>Řezání dilatačních spár š 4 mm hl do 60 mm příčných nebo podélných v čerstvém CB krytu</t>
  </si>
  <si>
    <t>-503175277</t>
  </si>
  <si>
    <t>Řezání dilatačních spár v čerstvém cementobetonovém krytu příčných nebo podélných, šířky 4 mm, hloubky do 60 mm</t>
  </si>
  <si>
    <t>předpolí - po 5 m</t>
  </si>
  <si>
    <t xml:space="preserve">"před op.1"  8,0+9,+11,5+15,0</t>
  </si>
  <si>
    <t xml:space="preserve">"za op.2"  4*8,0</t>
  </si>
  <si>
    <t>131</t>
  </si>
  <si>
    <t>919112223</t>
  </si>
  <si>
    <t>Řezání spár pro vytvoření komůrky š 15 mm hl 30 mm pro těsnící zálivku v živičném krytu</t>
  </si>
  <si>
    <t>-114780924</t>
  </si>
  <si>
    <t>Řezání dilatačních spár v živičném krytu vytvoření komůrky pro těsnící zálivku šířky 15 mm, hloubky 30 mm</t>
  </si>
  <si>
    <t xml:space="preserve">"napojení vozovky na stáv.stav"  47,2+34,0</t>
  </si>
  <si>
    <t>132</t>
  </si>
  <si>
    <t>919112233</t>
  </si>
  <si>
    <t>Řezání spár pro vytvoření komůrky š 20 mm hl 40 mm pro těsnící zálivku v živičném krytu</t>
  </si>
  <si>
    <t>1429357486</t>
  </si>
  <si>
    <t>Řezání dilatačních spár v živičném krytu vytvoření komůrky pro těsnící zálivku šířky 20 mm, hloubky 40 mm</t>
  </si>
  <si>
    <t xml:space="preserve">"na začátku přechodové desky u obou opěr"  9,4*2</t>
  </si>
  <si>
    <t>133</t>
  </si>
  <si>
    <t>919121132</t>
  </si>
  <si>
    <t>Těsnění spár zálivkou za studena pro komůrky š 20 mm hl 40 mm s těsnicím profilem</t>
  </si>
  <si>
    <t>-791867115</t>
  </si>
  <si>
    <t>Utěsnění dilatačních spár zálivkou za studena v cementobetonovém nebo živičném krytu včetně adhezního nátěru s těsnicím profilem pod zálivkou, pro komůrky šířky 20 mm, hloubky 40 mm</t>
  </si>
  <si>
    <t xml:space="preserve">"podél říms - horní vrstva"  72,2+71,4</t>
  </si>
  <si>
    <t>134</t>
  </si>
  <si>
    <t>919121223</t>
  </si>
  <si>
    <t>Těsnění spár zálivkou za studena pro komůrky š 15 mm hl 30 mm bez těsnicího profilu</t>
  </si>
  <si>
    <t>-2109262713</t>
  </si>
  <si>
    <t>Utěsnění dilatačních spár zálivkou za studena v cementobetonovém nebo živičném krytu včetně adhezního nátěru bez těsnicího profilu pod zálivkou, pro komůrky šířky 15 mm, hloubky 30 mm</t>
  </si>
  <si>
    <t>135</t>
  </si>
  <si>
    <t>919121233</t>
  </si>
  <si>
    <t>Těsnění spár zálivkou za studena pro komůrky š 20 mm hl 40 mm bez těsnicího profilu</t>
  </si>
  <si>
    <t>1614341690</t>
  </si>
  <si>
    <t>Utěsnění dilatačních spár zálivkou za studena v cementobetonovém nebo živičném krytu včetně adhezního nátěru bez těsnicího profilu pod zálivkou, pro komůrky šířky 20 mm, hloubky 40 mm</t>
  </si>
  <si>
    <t xml:space="preserve">"podél říms - spodní vrstva na NK a zz "  32,0*2</t>
  </si>
  <si>
    <t>136</t>
  </si>
  <si>
    <t>733876546</t>
  </si>
  <si>
    <t>137</t>
  </si>
  <si>
    <t>9314000R</t>
  </si>
  <si>
    <t>MOSTNÍ ZÁVĚRY PODPOVRCHOVÉ</t>
  </si>
  <si>
    <t>452569205</t>
  </si>
  <si>
    <t xml:space="preserve"> osazení a dodání komplet. dil. zařízení vč. všech přepravních a montážních úprav a zařízení, vč.výrobní dokumentace podle přísl. technolog. předpisu</t>
  </si>
  <si>
    <t xml:space="preserve">"op.1 - PŮDORYSNÁ DÉLKA - ve vozovce "  9,4</t>
  </si>
  <si>
    <t>138</t>
  </si>
  <si>
    <t>9315200R</t>
  </si>
  <si>
    <t>MOSTNÍ ZÁVĚRY POVRCHOVÉ POSUN DO 100MM</t>
  </si>
  <si>
    <t>-786131480</t>
  </si>
  <si>
    <t xml:space="preserve">"op.2 - PŮDORYSNÁ DÉLKA vč.zaplechování na chodníkové římse"  14,64</t>
  </si>
  <si>
    <t>139</t>
  </si>
  <si>
    <t>931992121</t>
  </si>
  <si>
    <t>Výplň dilatačních spár z extrudovaného polystyrénu tl 20 mm</t>
  </si>
  <si>
    <t>-210516904</t>
  </si>
  <si>
    <t>Výplň dilatačních spár z polystyrenu extrudovaného, tloušťky 20 mm</t>
  </si>
  <si>
    <t xml:space="preserve">"uložení přechodové desky"  (0,3+0,2)*12,0*2</t>
  </si>
  <si>
    <t>mezi novými zdmi - křídly op.2</t>
  </si>
  <si>
    <t xml:space="preserve">"op.2 xL1"  5,74"m2"</t>
  </si>
  <si>
    <t xml:space="preserve">"L1xL2"  4,3"m2"</t>
  </si>
  <si>
    <t xml:space="preserve">"L2xL3"  3,12"m2"</t>
  </si>
  <si>
    <t xml:space="preserve">"op.2xP1"  5,71"m2"</t>
  </si>
  <si>
    <t xml:space="preserve">"P1xP2+P2xP3"  2,64"m2"*2</t>
  </si>
  <si>
    <t>140</t>
  </si>
  <si>
    <t>931994141</t>
  </si>
  <si>
    <t>Těsnění pracovní spáry betonové konstrukce polyuretanovým tmelem do pl 1,5 cm2</t>
  </si>
  <si>
    <t>-760559251</t>
  </si>
  <si>
    <t>Těsnění spáry betonové konstrukce pásy, profily, tmely tmelem polyuretanovým spáry pracovní do 1,5 cm2</t>
  </si>
  <si>
    <t>141</t>
  </si>
  <si>
    <t>931994142</t>
  </si>
  <si>
    <t>Těsnění dilatační spáry betonové konstrukce polyuretanovým tmelem do pl 4,0 cm2</t>
  </si>
  <si>
    <t>-1074120556</t>
  </si>
  <si>
    <t>Těsnění spáry betonové konstrukce pásy, profily, tmely tmelem polyuretanovým spáry dilatační do 4,0 cm2</t>
  </si>
  <si>
    <t xml:space="preserve">"op.2xL1"  (0,78+0,5+4,63+0,5+2,13+2,52+2,7+0,69)</t>
  </si>
  <si>
    <t xml:space="preserve">"L1xL2"  (0,68+0,5+3,58+0,5+1,91+1,69+2,3+0,6)</t>
  </si>
  <si>
    <t xml:space="preserve">"L2xL3"  (0,59+0,3+2,84+0,5+2,84+2,2+0,512)</t>
  </si>
  <si>
    <t xml:space="preserve">"op.2xP1"  (0,78+0,5+4,57+0,5+2,07+2,52+2,7+0,69)</t>
  </si>
  <si>
    <t xml:space="preserve">"P1xP2, P2xP3"  (0,58+0,3+2,4+0,5+2,4+1,7+0,53)*2</t>
  </si>
  <si>
    <t>142</t>
  </si>
  <si>
    <t>931994171</t>
  </si>
  <si>
    <t>Těsnění pracovní spáry betonové konstrukce asfaltovým izolačním pásem š do 500 mm</t>
  </si>
  <si>
    <t>-264993143</t>
  </si>
  <si>
    <t>Těsnění spáry betonové konstrukce pásy, profily, tmely pásem izolačním asfaltovaným šířky do 500 mm spáry pracovní</t>
  </si>
  <si>
    <t xml:space="preserve">"vodorovná spára 1,5 m pod vrcholem - op.1"  24,0*2+23,0*2</t>
  </si>
  <si>
    <t>143</t>
  </si>
  <si>
    <t>931994172</t>
  </si>
  <si>
    <t>Těsnění dilatační spáry betonové konstrukce bitumenovým a asfaltovým izolačním pásem š do 500 mm</t>
  </si>
  <si>
    <t>835269243</t>
  </si>
  <si>
    <t>Těsnění spáry betonové konstrukce pásy, profily, tmely pásem izolačním bitumenovým a asfaltovaným šířky do 500 mm spáry dilatační</t>
  </si>
  <si>
    <t xml:space="preserve">"svislá spára mezi úseky stáv.zdí op.1"  (1,5*2+0,8)*4*2</t>
  </si>
  <si>
    <t>144</t>
  </si>
  <si>
    <t>931995111</t>
  </si>
  <si>
    <t>Nátěr v pracovní spáře betonářské výztuže 2x ochranný</t>
  </si>
  <si>
    <t>2041450638</t>
  </si>
  <si>
    <t>Nátěr betonářské výztuže v pracovní spáře 2x ochranný</t>
  </si>
  <si>
    <t xml:space="preserve">"viz vlepování výztuže" </t>
  </si>
  <si>
    <t xml:space="preserve">"prof.12mm"  3,1416*0,012*154,575</t>
  </si>
  <si>
    <t xml:space="preserve">"prof.16mm"  3,1416*0,016*156,6</t>
  </si>
  <si>
    <t>145</t>
  </si>
  <si>
    <t>931998111</t>
  </si>
  <si>
    <t>Těsnění kotevních prostupů izolací mostovky bitumenovým tmelem</t>
  </si>
  <si>
    <t>1054547159</t>
  </si>
  <si>
    <t>Těsnění prostupů izolací mostovky bitumenovým tmelem kotevních prostupů</t>
  </si>
  <si>
    <t xml:space="preserve">"viz kotvy říms"  48</t>
  </si>
  <si>
    <t>146</t>
  </si>
  <si>
    <t>931998112</t>
  </si>
  <si>
    <t>Těsnění prostupů trubky odvodnění DN 50 izolací mostovky bitumenovým tmelem</t>
  </si>
  <si>
    <t>1489331622</t>
  </si>
  <si>
    <t>Těsnění prostupů izolací mostovky bitumenovým tmelem trubky odvodnění DN 50</t>
  </si>
  <si>
    <t xml:space="preserve">"odvod.trubičky"  10</t>
  </si>
  <si>
    <t>147</t>
  </si>
  <si>
    <t>9321110R</t>
  </si>
  <si>
    <t>PROTIDOTYKOVÉ ZÁBRANY ŠTÍTOVÉ - ZŘÍZENÍ S DODÁNÍM</t>
  </si>
  <si>
    <t>-624591559</t>
  </si>
  <si>
    <t>kompletní zábrana vč.ukotvení a PKO - specifikace dle TZ</t>
  </si>
  <si>
    <t>(18,75+19,4)*2,0</t>
  </si>
  <si>
    <t>148</t>
  </si>
  <si>
    <t>9365410R</t>
  </si>
  <si>
    <t>MOSTNÍ ODVODŇOVACÍ TRUBKA (POVRCHŮ IZOLACE) Z NEREZ OCELI</t>
  </si>
  <si>
    <t>852073738</t>
  </si>
  <si>
    <t>montáž a dodání kompletní odvodňovací soupravy z předepsaného materiálu, včetně všech montážních a přepravních úprav a zařízení - kompl.provedení</t>
  </si>
  <si>
    <t>(1+4)*2</t>
  </si>
  <si>
    <t>149</t>
  </si>
  <si>
    <t>9366000R</t>
  </si>
  <si>
    <t>Vsakovací jímka vyplněná kamenivem</t>
  </si>
  <si>
    <t>793340358</t>
  </si>
  <si>
    <t xml:space="preserve">"vlevo za op.2"  1</t>
  </si>
  <si>
    <t>150</t>
  </si>
  <si>
    <t>9369110R</t>
  </si>
  <si>
    <t xml:space="preserve">Montáž a dodání chrliče žlabového ze žulového kamene  šířky x hloubky x délky 300 x 100 x 500 mm</t>
  </si>
  <si>
    <t>1657554058</t>
  </si>
  <si>
    <t>Montáž a dodání chrliče žlabového ze žulového kamene šířky x hloubky x délky 300 x 100 x 500 mm</t>
  </si>
  <si>
    <t xml:space="preserve">"odvodnění úl.prahu"  2+2</t>
  </si>
  <si>
    <t>151</t>
  </si>
  <si>
    <t>936942211</t>
  </si>
  <si>
    <t>Zhotovení tabulky s letopočtem opravy mostu vložením šablony do bednění</t>
  </si>
  <si>
    <t>1959098241</t>
  </si>
  <si>
    <t>Zhotovení tabulky s letopočtem opravy nebo větší údržby vložením šablony do bednění</t>
  </si>
  <si>
    <t>152</t>
  </si>
  <si>
    <t>938532111</t>
  </si>
  <si>
    <t>Broušení nerovností mostovky do 2 mm</t>
  </si>
  <si>
    <t>19530067</t>
  </si>
  <si>
    <t>Broušení betonových ploch nerovností mostovky do 2 mm</t>
  </si>
  <si>
    <t xml:space="preserve">"pro položení izolace - 20% plochy"  11,95*30,5*0,2</t>
  </si>
  <si>
    <t>153</t>
  </si>
  <si>
    <t>941111121</t>
  </si>
  <si>
    <t>Montáž lešení řadového trubkového lehkého s podlahami zatížení do 200 kg/m2 š do 1,2 m v do 10 m</t>
  </si>
  <si>
    <t>1164297742</t>
  </si>
  <si>
    <t>Montáž lešení řadového trubkového lehkého pracovního s podlahami s provozním zatížením tř. 3 do 200 kg/m2 šířky tř. W09 přes 0,9 do 1,2 m, výšky do 10 m</t>
  </si>
  <si>
    <t xml:space="preserve">"pro opěry"  4,0*16,4+4,3*15,4</t>
  </si>
  <si>
    <t>"pro křídla (zdi) op.1" 2,5*20,0*2</t>
  </si>
  <si>
    <t xml:space="preserve">"pro křídla (zdi)op.2"  3,0*15,0*2</t>
  </si>
  <si>
    <t>154</t>
  </si>
  <si>
    <t>941111221</t>
  </si>
  <si>
    <t>Příplatek k lešení řadovému trubkovému lehkému s podlahami š 1,2 m v 10 m za první a ZKD den použití</t>
  </si>
  <si>
    <t>-386881478</t>
  </si>
  <si>
    <t>Montáž lešení řadového trubkového lehkého pracovního s podlahami s provozním zatížením tř. 3 do 200 kg/m2 Příplatek za první a každý další den použití lešení k ceně -1121</t>
  </si>
  <si>
    <t xml:space="preserve">"odhad 2 měsíce"  321,82*30*2</t>
  </si>
  <si>
    <t>155</t>
  </si>
  <si>
    <t>941111821</t>
  </si>
  <si>
    <t>Demontáž lešení řadového trubkového lehkého s podlahami zatížení do 200 kg/m2 š do 1,2 m v do 10 m</t>
  </si>
  <si>
    <t>-420442704</t>
  </si>
  <si>
    <t>Demontáž lešení řadového trubkového lehkého pracovního s podlahami s provozním zatížením tř. 3 do 200 kg/m2 šířky tř. W09 přes 0,9 do 1,2 m, výšky do 10 m</t>
  </si>
  <si>
    <t>156</t>
  </si>
  <si>
    <t>944611111</t>
  </si>
  <si>
    <t>Montáž ochranné plachty z textilie z umělých vláken</t>
  </si>
  <si>
    <t>-697608630</t>
  </si>
  <si>
    <t>Montáž ochranné plachty zavěšené na konstrukci lešení z textilie z umělých vláken</t>
  </si>
  <si>
    <t xml:space="preserve">"pod NK"  13,5*19,0</t>
  </si>
  <si>
    <t>157</t>
  </si>
  <si>
    <t>944611811</t>
  </si>
  <si>
    <t>Demontáž ochranné plachty z textilie z umělých vláken</t>
  </si>
  <si>
    <t>-1098249888</t>
  </si>
  <si>
    <t>Demontáž ochranné plachty zavěšené na konstrukci lešení z textilie z umělých vláken</t>
  </si>
  <si>
    <t>158</t>
  </si>
  <si>
    <t>9459900R</t>
  </si>
  <si>
    <t>Provizorní lávka pro pěší vč.přístupových chodníků</t>
  </si>
  <si>
    <t>-681936360</t>
  </si>
  <si>
    <t>provedeno dle technických možností zhotovitele a podle prostorových podmínek</t>
  </si>
  <si>
    <t>159</t>
  </si>
  <si>
    <t>946231111</t>
  </si>
  <si>
    <t>Montáž zavěšeného lešení pod bednění mostních říms s vyložením do 0,9 m</t>
  </si>
  <si>
    <t>-919928671</t>
  </si>
  <si>
    <t>Zavěšené lešení pod bednění mostních říms pracovní a podpěrné s vyložením do 0,90 m montáž</t>
  </si>
  <si>
    <t xml:space="preserve">"na mostě"  32,6*2</t>
  </si>
  <si>
    <t>160</t>
  </si>
  <si>
    <t>946231121</t>
  </si>
  <si>
    <t>Demontáž zavěšeného lešení podpěrného pod bednění mostní římsy</t>
  </si>
  <si>
    <t>1054264975</t>
  </si>
  <si>
    <t>Zavěšené lešení pod bednění mostních říms pracovní a podpěrné s vyložením do 0,90 m demontáž</t>
  </si>
  <si>
    <t>161</t>
  </si>
  <si>
    <t>977151125</t>
  </si>
  <si>
    <t>Jádrové vrty diamantovými korunkami do D 200 mm do stavebních materiálů</t>
  </si>
  <si>
    <t>-1540812021</t>
  </si>
  <si>
    <t>Jádrové vrty diamantovými korunkami do stavebních materiálů (železobetonu, betonu, cihel, obkladů, dlažeb, kamene) průměru přes 180 do 200 mm</t>
  </si>
  <si>
    <t xml:space="preserve">"vyústění odvodnění skrz zeď op.1"  0,85</t>
  </si>
  <si>
    <t>162</t>
  </si>
  <si>
    <t>-1251556951</t>
  </si>
  <si>
    <t>163</t>
  </si>
  <si>
    <t>985121122</t>
  </si>
  <si>
    <t>Tryskání degradovaného betonu stěn a rubu kleneb vodou pod tlakem do 1250 barů</t>
  </si>
  <si>
    <t>611429422</t>
  </si>
  <si>
    <t>Tryskání degradovaného betonu stěn, rubu kleneb a podlah vodou pod tlakem přes 300 do 1 250 barů</t>
  </si>
  <si>
    <t xml:space="preserve">pro sanaci </t>
  </si>
  <si>
    <t xml:space="preserve">"opěry"  (5,5*16,4+5,0*3,0*2)+(5,8*15,4+5,3*3,0*2)</t>
  </si>
  <si>
    <t xml:space="preserve">"křídla (zdi) op.1"  (7,0+1,0)*0,5*(24,0+23,0)</t>
  </si>
  <si>
    <t>164</t>
  </si>
  <si>
    <t>985131111</t>
  </si>
  <si>
    <t>Očištění ploch stěn, rubu kleneb a podlah tlakovou vodou</t>
  </si>
  <si>
    <t>275473380</t>
  </si>
  <si>
    <t xml:space="preserve">"rub stáv.křídel (zdí) před op1 - před nátěrem"  1,5*(24,0+23,0)</t>
  </si>
  <si>
    <t>165</t>
  </si>
  <si>
    <t>985141111</t>
  </si>
  <si>
    <t>Vyčištění trhlin a dutin ve zdivu š do 30 mm hl do 150 mm</t>
  </si>
  <si>
    <t>232991186</t>
  </si>
  <si>
    <t>Vyčištění trhlin nebo dutin ve zdivu šířky do 30 mm, hloubky do 150 mm</t>
  </si>
  <si>
    <t xml:space="preserve">"svislá spára mezi úseky"  (1,5*2+0,8)*4*2</t>
  </si>
  <si>
    <t>166</t>
  </si>
  <si>
    <t>985311111</t>
  </si>
  <si>
    <t>Reprofilace stěn cementovými sanačními maltami tl 10 mm</t>
  </si>
  <si>
    <t>-269963754</t>
  </si>
  <si>
    <t>Reprofilace betonu sanačními maltami na cementové bázi ručně stěn, tloušťky do 10 mm</t>
  </si>
  <si>
    <t>50% plochy sanací</t>
  </si>
  <si>
    <t xml:space="preserve">"opěry"  ((5,5*16,4+5,0*3,0*2)+(5,8*15,4+5,3*3,0*2))*0,5</t>
  </si>
  <si>
    <t xml:space="preserve">"křídla (zdi) op.1"  ((7,0+1,0)*0,5*(24,0+23,0))*0,5</t>
  </si>
  <si>
    <t>167</t>
  </si>
  <si>
    <t>985311113</t>
  </si>
  <si>
    <t>Reprofilace stěn cementovými sanačními maltami tl 30 mm</t>
  </si>
  <si>
    <t>1272450023</t>
  </si>
  <si>
    <t>Reprofilace betonu sanačními maltami na cementové bázi ručně stěn, tloušťky přes 20 do 30 mm</t>
  </si>
  <si>
    <t>168</t>
  </si>
  <si>
    <t>985312111</t>
  </si>
  <si>
    <t>Stěrka k vyrovnání betonových ploch stěn tl 2 mm</t>
  </si>
  <si>
    <t>453299310</t>
  </si>
  <si>
    <t>Stěrka k vyrovnání ploch reprofilovaného betonu stěn, tloušťky do 2 mm</t>
  </si>
  <si>
    <t>169</t>
  </si>
  <si>
    <t>985323111</t>
  </si>
  <si>
    <t>Spojovací můstek reprofilovaného betonu na cementové bázi tl 1 mm</t>
  </si>
  <si>
    <t>855923677</t>
  </si>
  <si>
    <t>Spojovací můstek reprofilovaného betonu na cementové bázi, tloušťky 1 mm</t>
  </si>
  <si>
    <t xml:space="preserve">"opěry"  (5,5*15,0+5,0*3,0*2)+(5,8*14,6+5,3*3,0*2)</t>
  </si>
  <si>
    <t>170</t>
  </si>
  <si>
    <t>985324211</t>
  </si>
  <si>
    <t>Ochranný akrylátový nátěr betonu dvojnásobný s impregnací (OS-B)</t>
  </si>
  <si>
    <t>1868476444</t>
  </si>
  <si>
    <t>Ochranný nátěr betonu akrylátový dvojnásobný s impregnací (OS-B)</t>
  </si>
  <si>
    <t xml:space="preserve">"nátěr proti kouřovým plynům"  11,95*30,5+1,4*2*6*25,0</t>
  </si>
  <si>
    <t>171</t>
  </si>
  <si>
    <t>985331113</t>
  </si>
  <si>
    <t>Dodatečné vlepování betonářské výztuže D 12 mm do cementové aktivované malty včetně vyvrtání otvoru</t>
  </si>
  <si>
    <t>-1105282021</t>
  </si>
  <si>
    <t>Dodatečné vlepování betonářské výztuže včetně vyvrtání a vyčištění otvoru cementovou aktivovanou maltou průměr výztuže 12 mm</t>
  </si>
  <si>
    <t xml:space="preserve">spřažení  - stávající  opěra x nová záv.zídka - v ploše středu opěr - 400x400 mm</t>
  </si>
  <si>
    <t xml:space="preserve">"op.1"  (1,7*14,7/(0,4*0,4))*0,3</t>
  </si>
  <si>
    <t xml:space="preserve">"op.2"  (1,7*14,4/(0,4*0,4))*0,3</t>
  </si>
  <si>
    <t>křídla (zdi) x nová římsa (dřík zdi) - v ploše středu opěr - 400x400 mm</t>
  </si>
  <si>
    <t xml:space="preserve">"op.1"  (0,7*(24,0+23,1)/(0,4*0,4))*0,3</t>
  </si>
  <si>
    <t>172</t>
  </si>
  <si>
    <t>985331115</t>
  </si>
  <si>
    <t>Dodatečné vlepování betonářské výztuže D 16 mm do cementové aktivované malty včetně vyvrtání otvoru</t>
  </si>
  <si>
    <t>-876171951</t>
  </si>
  <si>
    <t>Dodatečné vlepování betonářské výztuže včetně vyvrtání a vyčištění otvoru cementovou aktivovanou maltou průměr výztuže 16 mm</t>
  </si>
  <si>
    <t xml:space="preserve">spřažení  - stávající  opěra x nová záv.zídka (dokola po 200 mm)</t>
  </si>
  <si>
    <t xml:space="preserve">"op.1"  (14,8/0,2*2+2,8/0,2*2)*0,45</t>
  </si>
  <si>
    <t xml:space="preserve">"op.2"  (14,4/0,2*2+2,8/0,2*2)*0,45</t>
  </si>
  <si>
    <t>173</t>
  </si>
  <si>
    <t>985420R</t>
  </si>
  <si>
    <t>Injektáž trhlin v betonové konstrukci</t>
  </si>
  <si>
    <t>764849102</t>
  </si>
  <si>
    <t xml:space="preserve">"odhad 0,5m"/m2 sanované plochy" </t>
  </si>
  <si>
    <t xml:space="preserve">"křídla (zdi) op.1"  (7,0+1,0)*0,5*(24,0+23,0)*0,5</t>
  </si>
  <si>
    <t>174</t>
  </si>
  <si>
    <t>997221551</t>
  </si>
  <si>
    <t>Vodorovná doprava suti ze sypkých materiálů do 1 km</t>
  </si>
  <si>
    <t>-452956145</t>
  </si>
  <si>
    <t>Vodorovná doprava suti bez naložení, ale se složením a s hrubým urovnáním ze sypkých materiálů, na vzdálenost do 1 km</t>
  </si>
  <si>
    <t xml:space="preserve">"kamenivo"  56,1</t>
  </si>
  <si>
    <t xml:space="preserve">"živice"  1,65</t>
  </si>
  <si>
    <t xml:space="preserve">"beton z tryskání"  30,052</t>
  </si>
  <si>
    <t>175</t>
  </si>
  <si>
    <t>997221559</t>
  </si>
  <si>
    <t>Příplatek ZKD 1 km u vodorovné dopravy suti ze sypkých materiálů</t>
  </si>
  <si>
    <t>2015016506</t>
  </si>
  <si>
    <t xml:space="preserve">"skládka předpoklad 9 km"  8*87,802</t>
  </si>
  <si>
    <t>176</t>
  </si>
  <si>
    <t>-1165937575</t>
  </si>
  <si>
    <t xml:space="preserve">"dlažba"  20,808</t>
  </si>
  <si>
    <t>177</t>
  </si>
  <si>
    <t>1359357078</t>
  </si>
  <si>
    <t xml:space="preserve">"skládka předpoklad 9 km"  8*20,808</t>
  </si>
  <si>
    <t>178</t>
  </si>
  <si>
    <t>997221571</t>
  </si>
  <si>
    <t>Vodorovná doprava vybouraných hmot do 1 km</t>
  </si>
  <si>
    <t>-1876756262</t>
  </si>
  <si>
    <t>Vodorovná doprava vybouraných hmot bez naložení, ale se složením a s hrubým urovnáním na vzdálenost do 1 km</t>
  </si>
  <si>
    <t xml:space="preserve">"geotextilie - obratiště"  0,264</t>
  </si>
  <si>
    <t>179</t>
  </si>
  <si>
    <t>997221579</t>
  </si>
  <si>
    <t>-2070896679</t>
  </si>
  <si>
    <t>Vodorovná doprava vybouraných hmot bez naložení, ale se složením a s hrubým urovnáním na vzdálenost Příplatek k ceně za každý další i započatý 1 km přes 1 km</t>
  </si>
  <si>
    <t xml:space="preserve">"skládka předpoklad 9 km"  8*0,264</t>
  </si>
  <si>
    <t>180</t>
  </si>
  <si>
    <t>-644322277</t>
  </si>
  <si>
    <t>181</t>
  </si>
  <si>
    <t>-139307575</t>
  </si>
  <si>
    <t>182</t>
  </si>
  <si>
    <t>-274121345</t>
  </si>
  <si>
    <t>183</t>
  </si>
  <si>
    <t>998212111</t>
  </si>
  <si>
    <t>Přesun hmot pro mosty zděné, monolitické betonové nebo ocelové v do 20 m</t>
  </si>
  <si>
    <t>312496109</t>
  </si>
  <si>
    <t>Přesun hmot pro mosty zděné, betonové monolitické, spřažené ocelobetonové nebo kovové vodorovná dopravní vzdálenost do 100 m výška mostu do 20 m</t>
  </si>
  <si>
    <t>PSV</t>
  </si>
  <si>
    <t>Práce a dodávky PSV</t>
  </si>
  <si>
    <t>711</t>
  </si>
  <si>
    <t>Izolace proti vodě, vlhkosti a plynům</t>
  </si>
  <si>
    <t>184</t>
  </si>
  <si>
    <t>711111001</t>
  </si>
  <si>
    <t>Provedení izolace proti zemní vlhkosti vodorovné za studena nátěrem penetračním</t>
  </si>
  <si>
    <t>1309568691</t>
  </si>
  <si>
    <t>Provedení izolace proti zemní vlhkosti natěradly a tmely za studena na ploše vodorovné V nátěrem penetračním</t>
  </si>
  <si>
    <t xml:space="preserve">"spodní stavba - základy křídel op.2"  0,5*15,0+5,0*(2,7+2,3+2,2)+0,5*5,5+0,3*10,5+5,5*(2,7+1,7)+5,0*1,7</t>
  </si>
  <si>
    <t>185</t>
  </si>
  <si>
    <t>711111002</t>
  </si>
  <si>
    <t>Provedení izolace proti zemní vlhkosti vodorovné za studena lakem asfaltovým</t>
  </si>
  <si>
    <t>471334309</t>
  </si>
  <si>
    <t>Provedení izolace proti zemní vlhkosti natěradly a tmely za studena na ploše vodorovné V nátěrem lakem asfaltovým</t>
  </si>
  <si>
    <t xml:space="preserve">"2x ALN"  2*82,1</t>
  </si>
  <si>
    <t>186</t>
  </si>
  <si>
    <t>711112001</t>
  </si>
  <si>
    <t>Provedení izolace proti zemní vlhkosti svislé za studena nátěrem penetračním</t>
  </si>
  <si>
    <t>-541833808</t>
  </si>
  <si>
    <t>Provedení izolace proti zemní vlhkosti natěradly a tmely za studena na ploše svislé S nátěrem penetračním</t>
  </si>
  <si>
    <t>základy</t>
  </si>
  <si>
    <t xml:space="preserve">"levá křídla"   5,0*(0,8+0,7+0,7+0,6+0,6+0,55+0,8*4,0+0,7*3,5+0,6*3,0</t>
  </si>
  <si>
    <t xml:space="preserve">"pravá křídla"  5,5*(0,8+0,7+0,6+0,55)+5,0*(0,6+0,55)+0,8*4,0+0,6*2,5</t>
  </si>
  <si>
    <t xml:space="preserve">zasypané části křídel  </t>
  </si>
  <si>
    <t xml:space="preserve">"stávající před op.1"  1,5*(24,0+23,0)</t>
  </si>
  <si>
    <t xml:space="preserve">"nová za op.2 - levá"  5,0*(1,5+4,7+1,0+3,65+2,0+2,9)+0,5*2,9+1,3*3,0*2</t>
  </si>
  <si>
    <t xml:space="preserve">"nová za op.2 - pravá"  5,5*(1,5+4,6+1,5+2,5)+5,0*(1,5+2,3)+0,5*2,3</t>
  </si>
  <si>
    <t xml:space="preserve">"rub opěr"  3,6*13,0*2</t>
  </si>
  <si>
    <t>187</t>
  </si>
  <si>
    <t>711112002</t>
  </si>
  <si>
    <t>Provedení izolace proti zemní vlhkosti svislé za studena lakem asfaltovým</t>
  </si>
  <si>
    <t>1690974664</t>
  </si>
  <si>
    <t>Provedení izolace proti zemní vlhkosti natěradly a tmely za studena na ploše svislé S nátěrem lakem asfaltovým</t>
  </si>
  <si>
    <t xml:space="preserve">"2xALN"  2*352,825</t>
  </si>
  <si>
    <t>188</t>
  </si>
  <si>
    <t>11163150</t>
  </si>
  <si>
    <t>lak penetrační asfaltový</t>
  </si>
  <si>
    <t>-2012030518</t>
  </si>
  <si>
    <t>82,1*0,00025+352,825*0,00035</t>
  </si>
  <si>
    <t>189</t>
  </si>
  <si>
    <t>11163152</t>
  </si>
  <si>
    <t>lak hydroizolační asfaltový</t>
  </si>
  <si>
    <t>1234514230</t>
  </si>
  <si>
    <t>164,2*0,00035+705,65*0,00045</t>
  </si>
  <si>
    <t>190</t>
  </si>
  <si>
    <t>711142559</t>
  </si>
  <si>
    <t>Provedení izolace proti zemní vlhkosti pásy přitavením svislé NAIP</t>
  </si>
  <si>
    <t>1420592045</t>
  </si>
  <si>
    <t>Provedení izolace proti zemní vlhkosti pásy přitavením NAIP na ploše svislé S</t>
  </si>
  <si>
    <t xml:space="preserve">"izolace rubu opěr"  3,6*13,0*2</t>
  </si>
  <si>
    <t>191</t>
  </si>
  <si>
    <t>62853003</t>
  </si>
  <si>
    <t>pás asfaltový natavitelný modifikovaný SBS tl 3,5mm s vložkou ze skleněné tkaniny a spalitelnou PE fólií nebo jemnozrnný minerálním posypem na horním povrchu</t>
  </si>
  <si>
    <t>249824548</t>
  </si>
  <si>
    <t>93,6*1,1</t>
  </si>
  <si>
    <t>102,96*1,2 'Přepočtené koeficientem množství</t>
  </si>
  <si>
    <t>192</t>
  </si>
  <si>
    <t>71144200R</t>
  </si>
  <si>
    <t>IZOLACE MOSTOVEK CELOPLOŠNÁ ASFALTOVÝMI PÁSY S PEČETÍCÍ VRSTVOU</t>
  </si>
  <si>
    <t>-1630201268</t>
  </si>
  <si>
    <t xml:space="preserve">IZOLACE MOSTOVEK CELOPLOŠNÁ ASFALTOVÝMI PÁSY S PEČETÍCÍ VRSTVOU </t>
  </si>
  <si>
    <t xml:space="preserve">- dodání  předepsaného izolačního materiálu</t>
  </si>
  <si>
    <t>- očištění a ošetření podkladu, zadávací dokumentace může zahrnout i případné vyspravení</t>
  </si>
  <si>
    <t xml:space="preserve">- zřízení izolace jako kompletního povlaku, případně komplet. soustavy nebo systému podle příslušného  technolog. předpisu</t>
  </si>
  <si>
    <t>- zřízení izolace i jednotlivých vrstev po etapách, včetně pracovních spár a spojů</t>
  </si>
  <si>
    <t>- úprava u okrajů, rohů, hran, dilatačních i pracovních spojů, kotev, obrubníků, dilatačních zařízení, odvodnění, otvorů, neizolovaných míst a pod.</t>
  </si>
  <si>
    <t>- zajištění odvodnění povrchu izolace, včetně odvodnění nejnižších míst, pokud dokumentace pro zadání stavby nestanoví jinak</t>
  </si>
  <si>
    <t>- ochrana izolace do doby zřízení definitivní ochranné vrstvy nebo konstrukce</t>
  </si>
  <si>
    <t>- úprava, očištění a ošetření prostoru kolem izolace</t>
  </si>
  <si>
    <t>- provedení požadovaných zkoušek</t>
  </si>
  <si>
    <t>- nezahrnuje ochranné vrstvy, např. lepenku s hliníkovou vložkou, litý asfalt, asfaltový beton</t>
  </si>
  <si>
    <t>11,95*(30,5+1,6+1,9)</t>
  </si>
  <si>
    <t>193</t>
  </si>
  <si>
    <t>71143200R</t>
  </si>
  <si>
    <t>IZOLACE MOSTOVEK POD ŘÍMSOU ASFALTOVÝMI PÁSY</t>
  </si>
  <si>
    <t>-784661356</t>
  </si>
  <si>
    <t xml:space="preserve">"ochrana izolace pod římsou - s kovovou vložkou"  (1,0+3,25)*(30,5+1,6+1,9)</t>
  </si>
  <si>
    <t>194</t>
  </si>
  <si>
    <t>711461103</t>
  </si>
  <si>
    <t>Provedení izolace proti tlakové vodě vodorovné fólií přilepenou v plné ploše</t>
  </si>
  <si>
    <t>-289117069</t>
  </si>
  <si>
    <t>Provedení izolace proti povrchové a podpovrchové tlakové vodě fóliemi na ploše vodorovné V přilepenou v plné ploše</t>
  </si>
  <si>
    <t>těsnící geomembrána k drenáži za opěrou a zdmi</t>
  </si>
  <si>
    <t>2,0*(11,5*2+24,0+23,0+16,0*2)</t>
  </si>
  <si>
    <t>195</t>
  </si>
  <si>
    <t>69341014</t>
  </si>
  <si>
    <t>geomembrána hydroizolační hladká tl 2,5 mm</t>
  </si>
  <si>
    <t>634577812</t>
  </si>
  <si>
    <t>204*1,05 'Přepočtené koeficientem množství</t>
  </si>
  <si>
    <t>196</t>
  </si>
  <si>
    <t>711491172</t>
  </si>
  <si>
    <t>Provedení izolace proti tlakové vodě vodorovné z textilií vrstva ochranná</t>
  </si>
  <si>
    <t>768564578</t>
  </si>
  <si>
    <t>Provedení izolace proti povrchové a podpovrchové tlakové vodě ostatní na ploše vodorovné V z textilií, vrstva ochranná</t>
  </si>
  <si>
    <t xml:space="preserve">"ochrana nátěru spodní stavby - základy křídel op.2"  0,5*15,0+5,0*(2,7+2,3+2,2)+0,5*5,5+0,3*10,5+5,5*(2,7+1,7)+5,0*1,7</t>
  </si>
  <si>
    <t>197</t>
  </si>
  <si>
    <t>711491272</t>
  </si>
  <si>
    <t>Provedení izolace proti tlakové vodě svislé z textilií vrstva ochranná</t>
  </si>
  <si>
    <t>-1817891695</t>
  </si>
  <si>
    <t>Provedení izolace proti povrchové a podpovrchové tlakové vodě ostatní na ploše svislé S z textilií, vrstva ochranná</t>
  </si>
  <si>
    <t xml:space="preserve">"nová za op.2 - levá"  5,0*(1,5+4,7+1,0+3,65+2,0+2,9)+0,5*2,9</t>
  </si>
  <si>
    <t>198</t>
  </si>
  <si>
    <t>69311083</t>
  </si>
  <si>
    <t>geotextilie netkaná separační, ochranná, filtrační, drenážní PP 600g/m2</t>
  </si>
  <si>
    <t>-1903824091</t>
  </si>
  <si>
    <t>82,1+345,025</t>
  </si>
  <si>
    <t>427,125*1,05 'Přepočtené koeficientem množství</t>
  </si>
  <si>
    <t>199</t>
  </si>
  <si>
    <t>998711101</t>
  </si>
  <si>
    <t>Přesun hmot tonážní pro izolace proti vodě, vlhkosti a plynům v objektech výšky do 6 m</t>
  </si>
  <si>
    <t>-332297629</t>
  </si>
  <si>
    <t>Přesun hmot pro izolace proti vodě, vlhkosti a plynům stanovený z hmotnosti přesunovaného materiálu vodorovná dopravní vzdálenost do 50 m v objektech výšky do 6 m</t>
  </si>
  <si>
    <t>SO 401 - Přeložka veřejného osvětlení</t>
  </si>
  <si>
    <t>M - Práce a dodávky M</t>
  </si>
  <si>
    <t xml:space="preserve">    21-M - Elektromontáže</t>
  </si>
  <si>
    <t xml:space="preserve">    46-M - Zemní práce při extr.mont.pracích</t>
  </si>
  <si>
    <t>171201211</t>
  </si>
  <si>
    <t>Poplatek za uložení stavebního odpadu - zeminy a kameniva na skládce</t>
  </si>
  <si>
    <t>1718859431</t>
  </si>
  <si>
    <t>Poplatek za uložení stavebního odpadu na skládce (skládkovné) zeminy a kameniva zatříděného do Katalogu odpadů pod kódem 170 504</t>
  </si>
  <si>
    <t>3,95*1,8 + 1,5*2,2</t>
  </si>
  <si>
    <t>Práce a dodávky M</t>
  </si>
  <si>
    <t>21-M</t>
  </si>
  <si>
    <t>Elektromontáže</t>
  </si>
  <si>
    <t>210100173</t>
  </si>
  <si>
    <t>Ukončení kabelů smršťovací záklopkou nebo páskou se zapojením bez letování žíly do 3x4 mm2</t>
  </si>
  <si>
    <t>-397214472</t>
  </si>
  <si>
    <t>Ukončení kabelů smršťovací záklopkou nebo páskou se zapojením bez letování počtu a průřezu žil do 3 x 1,5 až 4 mm2</t>
  </si>
  <si>
    <t>3*2</t>
  </si>
  <si>
    <t>210100252</t>
  </si>
  <si>
    <t>Ukončení kabelů smršťovací záklopkou nebo páskou se zapojením bez letování žíly do 4x25 mm2</t>
  </si>
  <si>
    <t>-1716079266</t>
  </si>
  <si>
    <t>Ukončení kabelů smršťovací záklopkou nebo páskou se zapojením bez letování počtu a průřezu žil do 4 x 25 mm2</t>
  </si>
  <si>
    <t>34382002</t>
  </si>
  <si>
    <t xml:space="preserve">páska elektroizolační  19 mm,33m, tl 0,18 mm</t>
  </si>
  <si>
    <t>1259463736</t>
  </si>
  <si>
    <t>210202013</t>
  </si>
  <si>
    <t>Montáž svítidlo výbojkové průmyslové nebo venkovní na výložník</t>
  </si>
  <si>
    <t>266359417</t>
  </si>
  <si>
    <t>Montáž svítidel výbojkových se zapojením vodičů průmyslových nebo venkovních na výložník</t>
  </si>
  <si>
    <t>1138554</t>
  </si>
  <si>
    <t>SVITIDLO SAFIR 1 70W/SON-T/KP/CELOHLINIK</t>
  </si>
  <si>
    <t>256</t>
  </si>
  <si>
    <t>-1630884753</t>
  </si>
  <si>
    <t>210202013-D</t>
  </si>
  <si>
    <t>Demontáž svítidlo výbojkové průmyslové nebo venkovní na výložník</t>
  </si>
  <si>
    <t>389437003</t>
  </si>
  <si>
    <t>Demontáž svítidel výbojkových se zapojením vodičů průmyslových nebo venkovních na výložník</t>
  </si>
  <si>
    <t>včetně předání správci</t>
  </si>
  <si>
    <t>210204011</t>
  </si>
  <si>
    <t>Montáž stožárů osvětlení ocelových samostatně stojících délky do 12 m</t>
  </si>
  <si>
    <t>286275680</t>
  </si>
  <si>
    <t>Montáž stožárů osvětlení, bez zemních prací ocelových samostatně stojících, délky do 12 m</t>
  </si>
  <si>
    <t>1290005</t>
  </si>
  <si>
    <t>STOZAR VER. OSV. U 10-159/133/114 Z</t>
  </si>
  <si>
    <t>-1384638300</t>
  </si>
  <si>
    <t>1290007</t>
  </si>
  <si>
    <t>STOZAR VER. OSV. U 12-159/133/114 Z</t>
  </si>
  <si>
    <t>295839842</t>
  </si>
  <si>
    <t>210204011-D</t>
  </si>
  <si>
    <t>Demontáž stožárů osvětlení ocelových samostatně stojících délky do 12 m</t>
  </si>
  <si>
    <t>-845234978</t>
  </si>
  <si>
    <t>Demontáž stožárů osvětlení, bez zemních prací ocelových samostatně stojících, délky do 12 m</t>
  </si>
  <si>
    <t>včetně výložníku</t>
  </si>
  <si>
    <t>210204103</t>
  </si>
  <si>
    <t>Montáž výložníků osvětlení jednoramenných sloupových hmotnosti do 35 kg</t>
  </si>
  <si>
    <t>-1344985791</t>
  </si>
  <si>
    <t>Montáž výložníků osvětlení jednoramenných sloupových, hmotnosti do 35 kg</t>
  </si>
  <si>
    <t>1290301</t>
  </si>
  <si>
    <t>VYLOZNIK OBLOUKOVY J 1-2000/ Z</t>
  </si>
  <si>
    <t>-1458063720</t>
  </si>
  <si>
    <t>210204201</t>
  </si>
  <si>
    <t>Montáž elektrovýzbroje stožárů osvětlení 1 okruh</t>
  </si>
  <si>
    <t>-762388080</t>
  </si>
  <si>
    <t>1213895</t>
  </si>
  <si>
    <t>STOZAROVA VYZBROJ SCHM 1,5-35 MM+M0 SE Z</t>
  </si>
  <si>
    <t>-1201358267</t>
  </si>
  <si>
    <t>210220022</t>
  </si>
  <si>
    <t>Montáž uzemňovacího vedení vodičů FeZn pomocí svorek v zemi drátem do 10 mm ve městské zástavbě</t>
  </si>
  <si>
    <t>1343903351</t>
  </si>
  <si>
    <t>Montáž uzemňovacího vedení s upevněním, propojením a připojením pomocí svorek v zemi s izolací spojů vodičů FeZn drátem nebo lanem průměru do 10 mm v městské zástavbě</t>
  </si>
  <si>
    <t>1234129</t>
  </si>
  <si>
    <t>OCELOVY DRAT FeZN 10mm /800010/</t>
  </si>
  <si>
    <t>2028098627</t>
  </si>
  <si>
    <t>35+2+2+2+2</t>
  </si>
  <si>
    <t>210220301</t>
  </si>
  <si>
    <t>Montáž svorek hromosvodných se 2 šrouby</t>
  </si>
  <si>
    <t>-1071304933</t>
  </si>
  <si>
    <t>Montáž hromosvodného vedení svorek se 2 šrouby</t>
  </si>
  <si>
    <t>35441895</t>
  </si>
  <si>
    <t>svorka připojovací k připojení kovových částí</t>
  </si>
  <si>
    <t>-2027352339</t>
  </si>
  <si>
    <t>35441885</t>
  </si>
  <si>
    <t>svorka spojovací pro lano D 8-10 mm</t>
  </si>
  <si>
    <t>-1417345189</t>
  </si>
  <si>
    <t>210280002</t>
  </si>
  <si>
    <t>Zkoušky a prohlídky el rozvodů a zařízení celková prohlídka pro objem mtž prací do 500 000 Kč</t>
  </si>
  <si>
    <t>-130194360</t>
  </si>
  <si>
    <t>Zkoušky a prohlídky elektrických rozvodů a zařízení celková prohlídka, zkoušení, měření a vyhotovení revizní zprávy pro objem montážních prací přes 100 do 500 tisíc Kč</t>
  </si>
  <si>
    <t>210812011</t>
  </si>
  <si>
    <t>Montáž kabel Cu plný kulatý do 1 kV 3x1,5 až 6 mm2 uložený volně nebo v liště (CYKY)</t>
  </si>
  <si>
    <t>957612298</t>
  </si>
  <si>
    <t>Montáž izolovaných kabelů měděných do 1 kV bez ukončení plných a kulatých (CYKY, CHKE-R,...) uložených volně nebo v liště počtu a průřezu žil 3x1,5 až 6 mm2</t>
  </si>
  <si>
    <t>(2*(12+2)+10+2)*1,05</t>
  </si>
  <si>
    <t>34111030</t>
  </si>
  <si>
    <t>kabel silový s Cu jádrem 1 kV 3x1,5mm2</t>
  </si>
  <si>
    <t>-957065875</t>
  </si>
  <si>
    <t>210812037</t>
  </si>
  <si>
    <t>Montáž kabel Cu plný kulatý do 1 kV 4x25 až 35 mm2 uložený volně nebo v liště (CYKY)</t>
  </si>
  <si>
    <t>183849205</t>
  </si>
  <si>
    <t>Montáž izolovaných kabelů měděných do 1 kV bez ukončení plných a kulatých (CYKY, CHKE-R,...) uložených volně nebo v liště počtu a průřezu žil 4x25 až 35 mm2</t>
  </si>
  <si>
    <t>34111610</t>
  </si>
  <si>
    <t>kabel silový s Cu jádrem 1 kV 4x25mm2</t>
  </si>
  <si>
    <t>848573208</t>
  </si>
  <si>
    <t>65,2173913043478*1,15 'Přepočtené koeficientem množství</t>
  </si>
  <si>
    <t>210902013-D</t>
  </si>
  <si>
    <t>Demontáž kabelu Al do 1 kV plný kulat průřezu 4x35 mm2 uložených volně (AYKY)</t>
  </si>
  <si>
    <t>-1028545557</t>
  </si>
  <si>
    <t>Demontáž izolovaných kabelů hliníkových do 1 kV bez ukončení plných nebo laněných kulatých (AYKY,...) uložených volně počtu a průřezu žil 4x35 mm2</t>
  </si>
  <si>
    <t>včetně likvidace</t>
  </si>
  <si>
    <t>46-M</t>
  </si>
  <si>
    <t>Zemní práce při extr.mont.pracích</t>
  </si>
  <si>
    <t>460050814</t>
  </si>
  <si>
    <t>Hloubení nezapažených jam pro stožáry strojně v hornině tř 4</t>
  </si>
  <si>
    <t>1746033431</t>
  </si>
  <si>
    <t>Hloubení nezapažených jam strojně pro stožáry v hornině třídy 4</t>
  </si>
  <si>
    <t>1,0*1,0*1,5</t>
  </si>
  <si>
    <t>460080035</t>
  </si>
  <si>
    <t>Základové konstrukce ze ŽB tř. C 25/30</t>
  </si>
  <si>
    <t>-568299527</t>
  </si>
  <si>
    <t>Základové konstrukce základ bez bednění do rostlé zeminy z monolitického železobetonu bez výztuže tř. C 25/30</t>
  </si>
  <si>
    <t>34571350</t>
  </si>
  <si>
    <t>trubka elektroinstalační ohebná dvouplášťová korugovaná D 32/40 mm, HDPE+LDPE</t>
  </si>
  <si>
    <t>-2072977864</t>
  </si>
  <si>
    <t>2+2+2+2+2+2</t>
  </si>
  <si>
    <t>1290541</t>
  </si>
  <si>
    <t>STOZAROVE POUZDRO SP 250/1500</t>
  </si>
  <si>
    <t>1601443958</t>
  </si>
  <si>
    <t>58932942</t>
  </si>
  <si>
    <t>beton C 25/30 XF3 kamenivo frakce 0/22</t>
  </si>
  <si>
    <t>-871213307</t>
  </si>
  <si>
    <t>1290521</t>
  </si>
  <si>
    <t>KOTEVNI ROST BEZ UPRAV. KR 400</t>
  </si>
  <si>
    <t>333443557</t>
  </si>
  <si>
    <t>vložit do mostní konstrukce</t>
  </si>
  <si>
    <t>460080112</t>
  </si>
  <si>
    <t>Bourání základu betonového se záhozem jámy sypaninou</t>
  </si>
  <si>
    <t>1950206299</t>
  </si>
  <si>
    <t>Základové konstrukce bourání základu včetně záhozu jámy sypaninou, zhutnění a urovnání betonového</t>
  </si>
  <si>
    <t>460150133</t>
  </si>
  <si>
    <t>Hloubení kabelových zapažených i nezapažených rýh ručně š 35 cm, hl 50 cm, v hornině tř 3</t>
  </si>
  <si>
    <t>-954709005</t>
  </si>
  <si>
    <t>Hloubení zapažených i nezapažených kabelových rýh ručně včetně urovnání dna s přemístěním výkopku do vzdálenosti 3 m od okraje jámy nebo naložením na dopravní prostředek šířky 35 cm, hloubky 50 cm, v hornině třídy 3</t>
  </si>
  <si>
    <t>460421123</t>
  </si>
  <si>
    <t>Lože kabelů z písku a štěrkopísku tl 10 cm nad kabel, kryté beton deskou 50x15 cm, š lože do 45 cm</t>
  </si>
  <si>
    <t>2106471274</t>
  </si>
  <si>
    <t>Kabelové lože včetně podsypu, zhutnění a urovnání povrchu z písku nebo štěrkopísku tloušťky 10 cm nad kabel zakryté betonovými deskami vel. 50 x 15 cm, šířky lože přes 30 do 45 cm</t>
  </si>
  <si>
    <t>59213004</t>
  </si>
  <si>
    <t>deska krycí betonová 50 x 17/10 x 3,5 cm</t>
  </si>
  <si>
    <t>1617237586</t>
  </si>
  <si>
    <t>69311308</t>
  </si>
  <si>
    <t>pás varovný plný š 220mm</t>
  </si>
  <si>
    <t>519302997</t>
  </si>
  <si>
    <t>58337308</t>
  </si>
  <si>
    <t>štěrkopísek frakce 0/2</t>
  </si>
  <si>
    <t>-1787381018</t>
  </si>
  <si>
    <t>0,35*0,2*35*2,2</t>
  </si>
  <si>
    <t>460560113</t>
  </si>
  <si>
    <t>Zásyp rýh ručně šířky 35 cm, hloubky 30 cm, z horniny třídy 3</t>
  </si>
  <si>
    <t>-1609023289</t>
  </si>
  <si>
    <t>Zásyp kabelových rýh ručně s uložením výkopku ve vrstvách včetně zhutnění a urovnání povrchu šířky 35 cm hloubky 30 cm, v hornině třídy 3</t>
  </si>
  <si>
    <t>460600023</t>
  </si>
  <si>
    <t>Vodorovné přemístění horniny jakékoliv třídy do 1000 m</t>
  </si>
  <si>
    <t>1662397136</t>
  </si>
  <si>
    <t>Přemístění (odvoz) horniny, suti a vybouraných hmot vodorovné přemístění horniny včetně složení, bez naložení a rozprostření jakékoliv třídy, na vzdálenost přes 500 do 1000 m</t>
  </si>
  <si>
    <t>0,35*0,2*35</t>
  </si>
  <si>
    <t>460600031</t>
  </si>
  <si>
    <t>Příplatek k vodorovnému přemístění horniny za každých dalších 1000 m</t>
  </si>
  <si>
    <t>-2059771667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</si>
  <si>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</si>
  <si>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3,950*19</t>
  </si>
  <si>
    <t>KUS</t>
  </si>
  <si>
    <t>1217986586</t>
  </si>
  <si>
    <t>SO 402 - Úprava trakčního vedení - nulového pole</t>
  </si>
  <si>
    <t>40763439</t>
  </si>
  <si>
    <t>CZ40763439</t>
  </si>
  <si>
    <t xml:space="preserve">    741 - Elektroinstalace - silnoproud</t>
  </si>
  <si>
    <t xml:space="preserve">    742 - Elektroinstalace - slaboproud</t>
  </si>
  <si>
    <t>N00 - Nepojmenované práce</t>
  </si>
  <si>
    <t xml:space="preserve">    N01 - Nepojmenovaný díl</t>
  </si>
  <si>
    <t>OST - Ostatní</t>
  </si>
  <si>
    <t>13293</t>
  </si>
  <si>
    <t>HLOUBENÍ RÝH ŠÍŘ DO 2M PAŽ I NEPAŽ TŘ. III</t>
  </si>
  <si>
    <t>M3</t>
  </si>
  <si>
    <t>-1032012628</t>
  </si>
  <si>
    <t>161211</t>
  </si>
  <si>
    <t>VODOROVNÉ PŘEMÍSTĚNÍ RUBANINY NA POVRCHU DO 1 KM</t>
  </si>
  <si>
    <t>-1194265155</t>
  </si>
  <si>
    <t>18120</t>
  </si>
  <si>
    <t>ÚPRAVA PLÁNĚ SE ZHUTNĚNÍM V HORNINĚ TŘ. II</t>
  </si>
  <si>
    <t>M2</t>
  </si>
  <si>
    <t>2036570445</t>
  </si>
  <si>
    <t>18214</t>
  </si>
  <si>
    <t>ÚPRAVA POVRCHŮ SROVNÁNÍM ÚZEMÍ V TL DO 0,25M</t>
  </si>
  <si>
    <t>-37270821</t>
  </si>
  <si>
    <t>741</t>
  </si>
  <si>
    <t>Elektroinstalace - silnoproud</t>
  </si>
  <si>
    <t>742524</t>
  </si>
  <si>
    <t>KABEL VN - JEDNOŽÍLOVÝ, 3,6-AYKCY PŘES 300 MM2</t>
  </si>
  <si>
    <t>233143762</t>
  </si>
  <si>
    <t>742C14</t>
  </si>
  <si>
    <t>KABELOVÁ KONCOVKA VN VENKOVNÍ JEDNOŽÍLOVÁ PRO KABELY DO 6 KV PŘES 300 MM2</t>
  </si>
  <si>
    <t>-921105847</t>
  </si>
  <si>
    <t>742P13</t>
  </si>
  <si>
    <t>ZATAŽENÍ KABELU DO CHRÁNIČKY - KABEL DO 4 KG/M</t>
  </si>
  <si>
    <t>-361576968</t>
  </si>
  <si>
    <t>742P15</t>
  </si>
  <si>
    <t>OZNAČOVACÍ ŠTÍTEK NA KABEL</t>
  </si>
  <si>
    <t>-1909206840</t>
  </si>
  <si>
    <t>742P17</t>
  </si>
  <si>
    <t>VYHLEDÁNÍ STÁVAJÍCÍHO KABELU (MĚŘENÍ, SONDA)</t>
  </si>
  <si>
    <t>75809091</t>
  </si>
  <si>
    <t>742Z14</t>
  </si>
  <si>
    <t>DEMONTÁŽ PODPĚRNÝCH IZOLÁTORŮ</t>
  </si>
  <si>
    <t>-906796052</t>
  </si>
  <si>
    <t>742Z24</t>
  </si>
  <si>
    <t>DEMONTÁŽ KABELOVÉHO VEDENÍ VN</t>
  </si>
  <si>
    <t>893489675</t>
  </si>
  <si>
    <t>747531</t>
  </si>
  <si>
    <t>ZKOUŠKY VODIČŮ A KABELŮ VN ZVÝŠENÝM NAPĚTÍM DO 35 KV</t>
  </si>
  <si>
    <t>988658129</t>
  </si>
  <si>
    <t>74A110</t>
  </si>
  <si>
    <t>ZÁKLAD TV HLOUBENÝ V JAKÉKOLIV TŘÍDĚ ZEMINY</t>
  </si>
  <si>
    <t>-1635266728</t>
  </si>
  <si>
    <t>74A150</t>
  </si>
  <si>
    <t>ODVOZ ZEMINY Z VÝKOPU (NA LIKVIDACI ODPADŮ NEBO JINÉ URČENÉ MÍSTO)</t>
  </si>
  <si>
    <t>M3KM</t>
  </si>
  <si>
    <t>-1492490492</t>
  </si>
  <si>
    <t>74A310</t>
  </si>
  <si>
    <t>PŘÍDAVNÁ VÝZTUŽ PRO ZÁKLAD TV</t>
  </si>
  <si>
    <t>1308475719</t>
  </si>
  <si>
    <t>74A320</t>
  </si>
  <si>
    <t>KOVANÝ SVORNÍK PRO ZÁKLAD TV</t>
  </si>
  <si>
    <t>-128388447</t>
  </si>
  <si>
    <t>74A330</t>
  </si>
  <si>
    <t>SVORNÍKOVÝ KOŠ PRO ZÁKLAD TV</t>
  </si>
  <si>
    <t>-157886412</t>
  </si>
  <si>
    <t>74A450</t>
  </si>
  <si>
    <t>ÚPRAVA KABELŮ U ZÁKLADU TV</t>
  </si>
  <si>
    <t>1692892749</t>
  </si>
  <si>
    <t>74AF11</t>
  </si>
  <si>
    <t>TAŽNÉ HNACÍ VOZIDLO K PRACOVNÍM SOUPRAVÁM (PRO ZÁKLADY - MONTÁŽ)</t>
  </si>
  <si>
    <t>HOD</t>
  </si>
  <si>
    <t>368138792</t>
  </si>
  <si>
    <t>74B416</t>
  </si>
  <si>
    <t>STOŽÁR TV OCELOVÝ TRUBKOVÝ DVOJITÝ BRÁNOVÝ NA SVORNÍKY, TYPU 2TBS245 NEBO 2TBSI245, DÉLKY PŘES 10 M DO 14 M VČETNĚ</t>
  </si>
  <si>
    <t>1841001663</t>
  </si>
  <si>
    <t>74B602</t>
  </si>
  <si>
    <t>STOŽÁR TV OCELOVÝ PŘÍHRADOVÝ TYPU BP DÉLKY 10 M</t>
  </si>
  <si>
    <t>1295102766</t>
  </si>
  <si>
    <t>74B603</t>
  </si>
  <si>
    <t>STOŽÁR TV OCELOVÝ PŘÍHRADOVÝ TYPU BP DÉLKY 11 M</t>
  </si>
  <si>
    <t>1471745914</t>
  </si>
  <si>
    <t>74B711</t>
  </si>
  <si>
    <t>BRÁNY NEBO VÝLOŽNÍKY - BŘEVNO TYPU 23L</t>
  </si>
  <si>
    <t>-1806286816</t>
  </si>
  <si>
    <t>74B722</t>
  </si>
  <si>
    <t>PŘIPEVNĚNÍ BŘEVNA BRÁNY NEBO VÝLOŽNÍKU S UKONČENÍM TYPU B NA 2T</t>
  </si>
  <si>
    <t>-1457242275</t>
  </si>
  <si>
    <t>74B723</t>
  </si>
  <si>
    <t>PŘIPEVNĚNÍ BŘEVNA BRÁNY NEBO VÝLOŽNÍKU S UKONČENÍM TYPU C NA BP</t>
  </si>
  <si>
    <t>1704024064</t>
  </si>
  <si>
    <t>74B724</t>
  </si>
  <si>
    <t>PŘIPEVNĚNÍ BŘEVNA BRÁNY NEBO VÝLOŽNÍKU KLUZNÉ S UKONČENÍM TYPU D NA BP</t>
  </si>
  <si>
    <t>1330284618</t>
  </si>
  <si>
    <t>74B742</t>
  </si>
  <si>
    <t>VYVĚŠENÍ BŘEVNA BRÁNY NEBO VÝLOŽNÍKU NA 2T</t>
  </si>
  <si>
    <t>-1616205970</t>
  </si>
  <si>
    <t>74B743</t>
  </si>
  <si>
    <t>VYVĚŠENÍ BŘEVNA BRÁNY NEBO VÝLOŽNÍKU NA BP</t>
  </si>
  <si>
    <t>-833270383</t>
  </si>
  <si>
    <t>74B911</t>
  </si>
  <si>
    <t>PŘÍPLATEK ZA MONTÁŽ BŘEVNA BRÁNY NEBO VÝLOŽNÍKU NAD STÁVAJÍCÍM VEDENÍM</t>
  </si>
  <si>
    <t>526842491</t>
  </si>
  <si>
    <t>74BF11</t>
  </si>
  <si>
    <t>TAŽNÉ HNACÍ VOZIDLO K PRACOVNÍM SOUPRAVÁM (PRO STOŽÁRY A BRÁNY - MONTÁŽ )</t>
  </si>
  <si>
    <t>414027139</t>
  </si>
  <si>
    <t>74C134</t>
  </si>
  <si>
    <t>VÝŠKOVÁ A SMĚROVÁ REGULACE KONZOLY NEBO SIK</t>
  </si>
  <si>
    <t>1937286861</t>
  </si>
  <si>
    <t>74C137</t>
  </si>
  <si>
    <t>UVOLNĚNÍ A ZPĚTNÁ MONTÁŽ TR NEBO NL V ZÁVĚSU</t>
  </si>
  <si>
    <t>1424000064</t>
  </si>
  <si>
    <t>74C312</t>
  </si>
  <si>
    <t>VĚŠÁK TROLEJE ZÁKLADNÍ (PEVNÝ NEBO KLUZNÝ)</t>
  </si>
  <si>
    <t>2117241455</t>
  </si>
  <si>
    <t>74C315</t>
  </si>
  <si>
    <t>PROUDOVÉ PROPOJENÍ PODÉLNÝCH POLÍ</t>
  </si>
  <si>
    <t>618711152</t>
  </si>
  <si>
    <t>74C321</t>
  </si>
  <si>
    <t>SPOJKA LAN A TROLEJÍ NEIZOLOVANÁ</t>
  </si>
  <si>
    <t>89207186</t>
  </si>
  <si>
    <t>74C323</t>
  </si>
  <si>
    <t>SPOJKA TROLEJÍ SJÍZDNÁ</t>
  </si>
  <si>
    <t>-633255234</t>
  </si>
  <si>
    <t>74C331</t>
  </si>
  <si>
    <t>DĚLIČ V TROLEJI VČETNĚ TABULKY</t>
  </si>
  <si>
    <t>1313929153</t>
  </si>
  <si>
    <t>74C573</t>
  </si>
  <si>
    <t>TAŽENÍ NOSNÉHO LANA 120 MM2 CU</t>
  </si>
  <si>
    <t>1994626564</t>
  </si>
  <si>
    <t>74C584</t>
  </si>
  <si>
    <t>TAŽENÍ TROLEJE 150 MM2 CU</t>
  </si>
  <si>
    <t>-833106589</t>
  </si>
  <si>
    <t>74C591</t>
  </si>
  <si>
    <t>VÝŠKOVÁ REGULACE TROLEJE</t>
  </si>
  <si>
    <t>-1613846435</t>
  </si>
  <si>
    <t>74C596</t>
  </si>
  <si>
    <t>ZAJIŠTĚNÍ KOTVENÍ NL A TR VŠECH SESTAV</t>
  </si>
  <si>
    <t>-1040558927</t>
  </si>
  <si>
    <t>74C5A1</t>
  </si>
  <si>
    <t>DEFINITIVNÍ REGULACE POHYBLIVÉHO KOTVENÍ TROLEJE</t>
  </si>
  <si>
    <t>-1032659650</t>
  </si>
  <si>
    <t>74C5A2</t>
  </si>
  <si>
    <t>DEFINITIVNÍ REGULACE POHYBLIVÉHO KOTVENÍ NOSNÉHO LANA</t>
  </si>
  <si>
    <t>-1189669434</t>
  </si>
  <si>
    <t>74C654</t>
  </si>
  <si>
    <t>LISOVANÁ SPOJKA DVOU LAN ZV, NV, OV</t>
  </si>
  <si>
    <t>430830141</t>
  </si>
  <si>
    <t>74C661</t>
  </si>
  <si>
    <t>VLOŽENÁ IZOLACE V 1 LANĚ ZV, NV, OV</t>
  </si>
  <si>
    <t>-594840461</t>
  </si>
  <si>
    <t>74C672</t>
  </si>
  <si>
    <t>TAŽENÍ LANA PRO ZV, NV, OV - 240 MM2 ALFE</t>
  </si>
  <si>
    <t>1695038561</t>
  </si>
  <si>
    <t>74C723</t>
  </si>
  <si>
    <t>SVOD Z NAPÁJECÍHO PŘEVĚSU NA TV LANEM 120 CU</t>
  </si>
  <si>
    <t>1221965312</t>
  </si>
  <si>
    <t>74C727</t>
  </si>
  <si>
    <t>DVA SVODY Z DVOJITÉHO NAPÁJECÍHO PŘEVĚSU NA TV LANY 120 CU</t>
  </si>
  <si>
    <t>1098771475</t>
  </si>
  <si>
    <t>74C752</t>
  </si>
  <si>
    <t>PODPĚRNÝ IZOLÁTOR PRO NV NA LIŠTĚ, BRÁNĚ, STOŽÁRU</t>
  </si>
  <si>
    <t>1995779662</t>
  </si>
  <si>
    <t>74C764</t>
  </si>
  <si>
    <t>UKONČENÍ 4 NAPÁJECÍCH KABELŮ NA STOŽÁRU, VČETNĚ OMEZOVAČE PŘEPĚTÍ</t>
  </si>
  <si>
    <t>-117184717</t>
  </si>
  <si>
    <t>74C768</t>
  </si>
  <si>
    <t>PŘIPEVNĚNÍ 1-4 KABELŮ NA STOŽÁR BP</t>
  </si>
  <si>
    <t>1189902974</t>
  </si>
  <si>
    <t>74C775</t>
  </si>
  <si>
    <t>PŘIPEVNĚNÍ 4 KRYTŮ NA STOŽÁR BP</t>
  </si>
  <si>
    <t>-840935358</t>
  </si>
  <si>
    <t>74C793</t>
  </si>
  <si>
    <t>RUČNÍ TAŽENÍ LANA NAPÁJECÍCH PŘEVĚSŮ 120 MM2 CU</t>
  </si>
  <si>
    <t>-431296056</t>
  </si>
  <si>
    <t>74C911</t>
  </si>
  <si>
    <t>BLESKOJISTKA RŮŽKOVÁ NA STOŽÁRU S PŘIPOJENÍM NA TV, OV, NV</t>
  </si>
  <si>
    <t>-1388525970</t>
  </si>
  <si>
    <t>74C912</t>
  </si>
  <si>
    <t>BLESKOJISTKA RŮŽKOVÁ NA BRÁNĚ S PŘIPOJENÍM NA TV, OV, NV</t>
  </si>
  <si>
    <t>106124169</t>
  </si>
  <si>
    <t>74C916</t>
  </si>
  <si>
    <t>IZOLOVANÝ SVOD NA STOŽÁRU VČETNĚ PŘIPOJENÍ</t>
  </si>
  <si>
    <t>-467176699</t>
  </si>
  <si>
    <t>74C917</t>
  </si>
  <si>
    <t>PŘIPOJENÍ STOŽÁRU NEBO IZOLOVANÉHO SVODU NA ZEMNIČ VČETNĚ ZŘÍZENÍ UZEMNĚNÍ</t>
  </si>
  <si>
    <t>425049076</t>
  </si>
  <si>
    <t>74C923</t>
  </si>
  <si>
    <t>NEPŘÍMÉ UKOLEJNĚNÍ KONSTRUKCE VŠECH TYPŮ (VČETNĚ VÝZTUŽNÝCH DVOJIC) - 1 VODIČ</t>
  </si>
  <si>
    <t>-1216613679</t>
  </si>
  <si>
    <t>74C942</t>
  </si>
  <si>
    <t>TAŽENÍ OCHRANNÉHO LANA 70 MM2 FE</t>
  </si>
  <si>
    <t>392521882</t>
  </si>
  <si>
    <t>74C964</t>
  </si>
  <si>
    <t>PŘIPEVNĚNÍ NÁVĚSTNÍHO ŠTÍTU DO SESTAVY TV</t>
  </si>
  <si>
    <t>-1895679859</t>
  </si>
  <si>
    <t>74C967</t>
  </si>
  <si>
    <t>VÝSTRAŽNÁ TABULKA NA STOŽÁRU TV NEBO KONSTRUKCI</t>
  </si>
  <si>
    <t>1940398488</t>
  </si>
  <si>
    <t>74C968</t>
  </si>
  <si>
    <t>TABULKA ČÍSLOVÁNÍ STOŽÁRU NEBO POHONU ODPOJOVAČE</t>
  </si>
  <si>
    <t>-1839299970</t>
  </si>
  <si>
    <t>74C971</t>
  </si>
  <si>
    <t>POSPOJOVÁNÍ VODIVÝCH KONSTRUKCÍ PROUDOVOU PROPOJKOU</t>
  </si>
  <si>
    <t>455101244</t>
  </si>
  <si>
    <t>74C974</t>
  </si>
  <si>
    <t>AKTUALIZACE KSU A TP DLE KOLEJOVÝCH POSTUPŮ ZA 100 M ZPROVOZŇOVANÉ SKUPINY</t>
  </si>
  <si>
    <t>920114700</t>
  </si>
  <si>
    <t>74C975</t>
  </si>
  <si>
    <t>AKTUALIZACE TV DLE KOLEJOVÝCH POSTUPŮ ZA 100 M ZPROVOZŇOVANÉ SKUPINY</t>
  </si>
  <si>
    <t>-1207165821</t>
  </si>
  <si>
    <t>74C976</t>
  </si>
  <si>
    <t>ZPRACOVÁNÍ KSU A TP PRO ÚČELY ZAVEDENÍ DO PROVOZU ZA 100 M ZPROVOZŇOVANÉ SKUPINY</t>
  </si>
  <si>
    <t>1804940376</t>
  </si>
  <si>
    <t>74CF11</t>
  </si>
  <si>
    <t>TAŽNÉ HNACÍ VOZIDLO K PRACOVNÍM SOUPRAVÁM (PRO VODIČE - MONTÁŽ)</t>
  </si>
  <si>
    <t>2094056890</t>
  </si>
  <si>
    <t>74EF11</t>
  </si>
  <si>
    <t>HNACÍ KOLEJOVÁ VOZIDLA DEMONTÁŽNÍCH SOUPRAV PRO PRÁCE NA TV</t>
  </si>
  <si>
    <t>1995328556</t>
  </si>
  <si>
    <t>74F312</t>
  </si>
  <si>
    <t>MĚŘENÍ PARAMETRŮ TV STATICKÉ</t>
  </si>
  <si>
    <t>KM</t>
  </si>
  <si>
    <t>1058639131</t>
  </si>
  <si>
    <t>74F313</t>
  </si>
  <si>
    <t>MĚŘENÍ ELEKTRICKÝCH VLASTNOSTÍ TV</t>
  </si>
  <si>
    <t>-1210451633</t>
  </si>
  <si>
    <t>74F314</t>
  </si>
  <si>
    <t>MĚŘENÍ DOTYKOVÉHO NAPĚTÍ U VODIVÉ KONSTRUKCE</t>
  </si>
  <si>
    <t>1234682478</t>
  </si>
  <si>
    <t>74F321</t>
  </si>
  <si>
    <t>PROTOKOL ZPŮSOBILOSTI</t>
  </si>
  <si>
    <t>137454550</t>
  </si>
  <si>
    <t>74F322</t>
  </si>
  <si>
    <t>REVIZNÍ ZPRÁVA</t>
  </si>
  <si>
    <t>833390234</t>
  </si>
  <si>
    <t>74F323</t>
  </si>
  <si>
    <t>PROTOKOL UTZ</t>
  </si>
  <si>
    <t>-215818844</t>
  </si>
  <si>
    <t>74F331</t>
  </si>
  <si>
    <t>TECHNICKÁ POMOC PŘI VÝSTAVBĚ TV</t>
  </si>
  <si>
    <t>2048727391</t>
  </si>
  <si>
    <t>74F332</t>
  </si>
  <si>
    <t>VÝKON ORGANIZAČNÍCH JEDNOTEK SPRÁVCE</t>
  </si>
  <si>
    <t>1034552093</t>
  </si>
  <si>
    <t>74F441</t>
  </si>
  <si>
    <t>DEMONTÁŽ DĚLIČŮ</t>
  </si>
  <si>
    <t>-2058684146</t>
  </si>
  <si>
    <t>74F451</t>
  </si>
  <si>
    <t>DEMONTÁŽ SVODU Z PŘEVĚSU NEBO Z ODPOJOVAČE - JEDNODUCHÉ LANO</t>
  </si>
  <si>
    <t>-1125615060</t>
  </si>
  <si>
    <t>74F452</t>
  </si>
  <si>
    <t>DEMONTÁŽ SVODU Z PŘEVĚSU NEBO Z ODPOJOVAČE - DVOJITÉ NEBO TROJITÉ LANO</t>
  </si>
  <si>
    <t>1929807668</t>
  </si>
  <si>
    <t>74F454</t>
  </si>
  <si>
    <t>DEMONTÁŽ BLESKOJISTEK A SVODIČŮ PŘEPĚTÍ</t>
  </si>
  <si>
    <t>-1343351074</t>
  </si>
  <si>
    <t>74F455</t>
  </si>
  <si>
    <t>DEMONTÁŽ VĚŠÁKŮ TROLEJE</t>
  </si>
  <si>
    <t>1716670518</t>
  </si>
  <si>
    <t>74F457</t>
  </si>
  <si>
    <t>DEMONTÁŽ VLOŽENÝCH IZOLACÍ V PODÉLNÝCH A PŘÍČNÝCH POLÍCH</t>
  </si>
  <si>
    <t>-446579178</t>
  </si>
  <si>
    <t>74F459</t>
  </si>
  <si>
    <t>DEMONTÁŽ UKOLEJNĚNÍ KONSTRUKCÍ A PODPĚR VČETNĚ UCHYCENÍ A VODIČE</t>
  </si>
  <si>
    <t>-1854477516</t>
  </si>
  <si>
    <t>74F461</t>
  </si>
  <si>
    <t>DEMONTÁŽ SVODŮ A UCHYCENÍ KABELU VN NA STOŽÁRU VČETNĚ KRYTU</t>
  </si>
  <si>
    <t>-202685657</t>
  </si>
  <si>
    <t>74F463</t>
  </si>
  <si>
    <t>DEMONTÁŽ NÁVĚSTÍ PRO ELEKTRICKÝ PROVOZ</t>
  </si>
  <si>
    <t>1674113567</t>
  </si>
  <si>
    <t>74F465</t>
  </si>
  <si>
    <t>DEMONTÁŽ TROLEJE VČETNĚ NÁSTAVKŮ STOČENÍM NA BUBEN</t>
  </si>
  <si>
    <t>-597407265</t>
  </si>
  <si>
    <t>74F467</t>
  </si>
  <si>
    <t>DEMONTÁŽ LAN NOSNÝCH VČETNĚ NÁSTAVKŮ STOČENÍM NA BUBEN</t>
  </si>
  <si>
    <t>-801479022</t>
  </si>
  <si>
    <t>74F469</t>
  </si>
  <si>
    <t>DEMONTÁŽ LAN ZV, NV, OV STOČENÍM NA BUBEN</t>
  </si>
  <si>
    <t>1981822668</t>
  </si>
  <si>
    <t>74F471</t>
  </si>
  <si>
    <t>DEMONTÁŽ ZESILOVACÍCH, NAPÁJECÍCH NEBO OBCHÁZECÍCH VEDENÍ PŘEVĚŠENÍM</t>
  </si>
  <si>
    <t>1209795515</t>
  </si>
  <si>
    <t>74F472</t>
  </si>
  <si>
    <t>DEMONTÁŽ OCHRANNÝCH LAN</t>
  </si>
  <si>
    <t>29674381</t>
  </si>
  <si>
    <t>74R000R</t>
  </si>
  <si>
    <t>KONTROLNÍ ZAMĚŘENÍ ZÁKLADU TV</t>
  </si>
  <si>
    <t>215347158</t>
  </si>
  <si>
    <t>74R001R</t>
  </si>
  <si>
    <t>VYTÝČENÍ VÝŠKY TK PROJEKTOVANÉ KOLEJE</t>
  </si>
  <si>
    <t>BOD</t>
  </si>
  <si>
    <t>178579825</t>
  </si>
  <si>
    <t>74R002R</t>
  </si>
  <si>
    <t>STABILIZACE PLASTIKOVÝM MEZNÍKEM</t>
  </si>
  <si>
    <t>-1971012564</t>
  </si>
  <si>
    <t>74R010R</t>
  </si>
  <si>
    <t>ZAMĚŘENÍ SKUTEČNÉHO STAVU TRKAČNÍHO VEDENÍ - 1 STOŽÁR</t>
  </si>
  <si>
    <t>335823956</t>
  </si>
  <si>
    <t>742</t>
  </si>
  <si>
    <t>Elektroinstalace - slaboproud</t>
  </si>
  <si>
    <t>75C847</t>
  </si>
  <si>
    <t>STYKOVÝ TRANSFORMÁTOR, SYMETRIZAČNÍ A UKOLEJňOVACÍ TLUMIVKA - MONTÁŽ</t>
  </si>
  <si>
    <t>1404948984</t>
  </si>
  <si>
    <t>75C848</t>
  </si>
  <si>
    <t>STYKOVÝ TRANSFORMÁTOR, SYMETRIZAČNÍ A UKOLEJňOVACÍ TLUMIVKA - DEMONTÁŽ</t>
  </si>
  <si>
    <t>1435473854</t>
  </si>
  <si>
    <t>75C851</t>
  </si>
  <si>
    <t>SADA PROPOJEK PRO PŘIPOJENÍ STYKOVÉHO TRANSFORMÁTORU, SYMETRIZAČNÍ TLUMIVKY KE KOLEJNICI - DODÁVKA</t>
  </si>
  <si>
    <t>1721180188</t>
  </si>
  <si>
    <t>75C857</t>
  </si>
  <si>
    <t>SADA PROPOJEK PRO PŘIPOJENÍ STYKOVÉHO TRANSFORMÁTORU, SYMETRIZAČNÍ TLUMIVKY KE KOLEJNICI - MONTÁŽ</t>
  </si>
  <si>
    <t>250840793</t>
  </si>
  <si>
    <t>75C858</t>
  </si>
  <si>
    <t>SADA PROPOJEK PRO PŘIPOJENÍ STYKOVÉHO TRANSFORMÁTORU, SYMETRIZAČNÍ TLUMIVKY KE KOLEJNICI - DEMONTÁŽ</t>
  </si>
  <si>
    <t>-1600215435</t>
  </si>
  <si>
    <t>75C8D1</t>
  </si>
  <si>
    <t>SYMETRIZAČNÍ TLUMIVKA - DODÁVKA</t>
  </si>
  <si>
    <t>1117516079</t>
  </si>
  <si>
    <t>N00</t>
  </si>
  <si>
    <t>Nepojmenované práce</t>
  </si>
  <si>
    <t>N01</t>
  </si>
  <si>
    <t>Nepojmenovaný díl</t>
  </si>
  <si>
    <t>702213</t>
  </si>
  <si>
    <t>KABELOVÁ CHRÁNIČKA ZEMNÍ DN PŘES 200 MM</t>
  </si>
  <si>
    <t>-847604355</t>
  </si>
  <si>
    <t>702313</t>
  </si>
  <si>
    <t>ZAKRYTÍ KABELŮ VÝSTRAŽNOU FÓLIÍ ŠÍŘKY PŘES 40 CM</t>
  </si>
  <si>
    <t>1528095643</t>
  </si>
  <si>
    <t>OST</t>
  </si>
  <si>
    <t>Ostatní</t>
  </si>
  <si>
    <t>015112</t>
  </si>
  <si>
    <t>POPLATKY ZA LIKVIDACŮ ODPADŮ NEKONTAMINOVANÝCH - 17 05 04 VYTĚŽENÉ ZEMINY A HORNINY - II. TŘÍDA TĚŽITELNOSTI</t>
  </si>
  <si>
    <t>T</t>
  </si>
  <si>
    <t>-759074695</t>
  </si>
  <si>
    <t>0001R</t>
  </si>
  <si>
    <t>ZPRACOVÁNÍ REALIZAČNÍ DOKUMENTACE</t>
  </si>
  <si>
    <t>-777716581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</si>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</sst>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33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Za_Cmostem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Za Černým mostem Y502, Praha 9, č. akce 999639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10. 6. 2020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TSK hl.m.Prahy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Pontex spol. s r.o.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ROUND(SUM(AG55:AG60),2)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ROUND(SUM(AS55:AS60),2)</f>
        <v>0</v>
      </c>
      <c r="AT54" s="108">
        <f>ROUND(SUM(AV54:AW54),2)</f>
        <v>0</v>
      </c>
      <c r="AU54" s="109">
        <f>ROUND(SUM(AU55:AU60),5)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ROUND(SUM(AZ55:AZ60),2)</f>
        <v>0</v>
      </c>
      <c r="BA54" s="108">
        <f>ROUND(SUM(BA55:BA60),2)</f>
        <v>0</v>
      </c>
      <c r="BB54" s="108">
        <f>ROUND(SUM(BB55:BB60),2)</f>
        <v>0</v>
      </c>
      <c r="BC54" s="108">
        <f>ROUND(SUM(BC55:BC60),2)</f>
        <v>0</v>
      </c>
      <c r="BD54" s="110">
        <f>ROUND(SUM(BD55:BD60),2)</f>
        <v>0</v>
      </c>
      <c r="BE54" s="6"/>
      <c r="BS54" s="111" t="s">
        <v>70</v>
      </c>
      <c r="BT54" s="111" t="s">
        <v>71</v>
      </c>
      <c r="BU54" s="112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="7" customFormat="1" ht="16.5" customHeight="1">
      <c r="A55" s="113" t="s">
        <v>75</v>
      </c>
      <c r="B55" s="114"/>
      <c r="C55" s="115"/>
      <c r="D55" s="116" t="s">
        <v>76</v>
      </c>
      <c r="E55" s="116"/>
      <c r="F55" s="116"/>
      <c r="G55" s="116"/>
      <c r="H55" s="116"/>
      <c r="I55" s="117"/>
      <c r="J55" s="116" t="s">
        <v>77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000 - Vedlejší a ostat...'!J30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78</v>
      </c>
      <c r="AR55" s="120"/>
      <c r="AS55" s="121">
        <v>0</v>
      </c>
      <c r="AT55" s="122">
        <f>ROUND(SUM(AV55:AW55),2)</f>
        <v>0</v>
      </c>
      <c r="AU55" s="123">
        <f>'SO 000 - Vedlejší a ostat...'!P85</f>
        <v>0</v>
      </c>
      <c r="AV55" s="122">
        <f>'SO 000 - Vedlejší a ostat...'!J33</f>
        <v>0</v>
      </c>
      <c r="AW55" s="122">
        <f>'SO 000 - Vedlejší a ostat...'!J34</f>
        <v>0</v>
      </c>
      <c r="AX55" s="122">
        <f>'SO 000 - Vedlejší a ostat...'!J35</f>
        <v>0</v>
      </c>
      <c r="AY55" s="122">
        <f>'SO 000 - Vedlejší a ostat...'!J36</f>
        <v>0</v>
      </c>
      <c r="AZ55" s="122">
        <f>'SO 000 - Vedlejší a ostat...'!F33</f>
        <v>0</v>
      </c>
      <c r="BA55" s="122">
        <f>'SO 000 - Vedlejší a ostat...'!F34</f>
        <v>0</v>
      </c>
      <c r="BB55" s="122">
        <f>'SO 000 - Vedlejší a ostat...'!F35</f>
        <v>0</v>
      </c>
      <c r="BC55" s="122">
        <f>'SO 000 - Vedlejší a ostat...'!F36</f>
        <v>0</v>
      </c>
      <c r="BD55" s="124">
        <f>'SO 000 - Vedlejší a ostat...'!F37</f>
        <v>0</v>
      </c>
      <c r="BE55" s="7"/>
      <c r="BT55" s="125" t="s">
        <v>79</v>
      </c>
      <c r="BV55" s="125" t="s">
        <v>73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="7" customFormat="1" ht="16.5" customHeight="1">
      <c r="A56" s="113" t="s">
        <v>75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001 - Bourací práce'!J30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78</v>
      </c>
      <c r="AR56" s="120"/>
      <c r="AS56" s="121">
        <v>0</v>
      </c>
      <c r="AT56" s="122">
        <f>ROUND(SUM(AV56:AW56),2)</f>
        <v>0</v>
      </c>
      <c r="AU56" s="123">
        <f>'SO 001 - Bourací práce'!P84</f>
        <v>0</v>
      </c>
      <c r="AV56" s="122">
        <f>'SO 001 - Bourací práce'!J33</f>
        <v>0</v>
      </c>
      <c r="AW56" s="122">
        <f>'SO 001 - Bourací práce'!J34</f>
        <v>0</v>
      </c>
      <c r="AX56" s="122">
        <f>'SO 001 - Bourací práce'!J35</f>
        <v>0</v>
      </c>
      <c r="AY56" s="122">
        <f>'SO 001 - Bourací práce'!J36</f>
        <v>0</v>
      </c>
      <c r="AZ56" s="122">
        <f>'SO 001 - Bourací práce'!F33</f>
        <v>0</v>
      </c>
      <c r="BA56" s="122">
        <f>'SO 001 - Bourací práce'!F34</f>
        <v>0</v>
      </c>
      <c r="BB56" s="122">
        <f>'SO 001 - Bourací práce'!F35</f>
        <v>0</v>
      </c>
      <c r="BC56" s="122">
        <f>'SO 001 - Bourací práce'!F36</f>
        <v>0</v>
      </c>
      <c r="BD56" s="124">
        <f>'SO 001 - Bourací práce'!F37</f>
        <v>0</v>
      </c>
      <c r="BE56" s="7"/>
      <c r="BT56" s="125" t="s">
        <v>79</v>
      </c>
      <c r="BV56" s="125" t="s">
        <v>73</v>
      </c>
      <c r="BW56" s="125" t="s">
        <v>84</v>
      </c>
      <c r="BX56" s="125" t="s">
        <v>5</v>
      </c>
      <c r="CL56" s="125" t="s">
        <v>19</v>
      </c>
      <c r="CM56" s="125" t="s">
        <v>81</v>
      </c>
    </row>
    <row r="57" s="7" customFormat="1" ht="16.5" customHeight="1">
      <c r="A57" s="113" t="s">
        <v>75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86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110 - DIO 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78</v>
      </c>
      <c r="AR57" s="120"/>
      <c r="AS57" s="121">
        <v>0</v>
      </c>
      <c r="AT57" s="122">
        <f>ROUND(SUM(AV57:AW57),2)</f>
        <v>0</v>
      </c>
      <c r="AU57" s="123">
        <f>'SO 110 - DIO '!P81</f>
        <v>0</v>
      </c>
      <c r="AV57" s="122">
        <f>'SO 110 - DIO '!J33</f>
        <v>0</v>
      </c>
      <c r="AW57" s="122">
        <f>'SO 110 - DIO '!J34</f>
        <v>0</v>
      </c>
      <c r="AX57" s="122">
        <f>'SO 110 - DIO '!J35</f>
        <v>0</v>
      </c>
      <c r="AY57" s="122">
        <f>'SO 110 - DIO '!J36</f>
        <v>0</v>
      </c>
      <c r="AZ57" s="122">
        <f>'SO 110 - DIO '!F33</f>
        <v>0</v>
      </c>
      <c r="BA57" s="122">
        <f>'SO 110 - DIO '!F34</f>
        <v>0</v>
      </c>
      <c r="BB57" s="122">
        <f>'SO 110 - DIO '!F35</f>
        <v>0</v>
      </c>
      <c r="BC57" s="122">
        <f>'SO 110 - DIO '!F36</f>
        <v>0</v>
      </c>
      <c r="BD57" s="124">
        <f>'SO 110 - DIO '!F37</f>
        <v>0</v>
      </c>
      <c r="BE57" s="7"/>
      <c r="BT57" s="125" t="s">
        <v>79</v>
      </c>
      <c r="BV57" s="125" t="s">
        <v>73</v>
      </c>
      <c r="BW57" s="125" t="s">
        <v>87</v>
      </c>
      <c r="BX57" s="125" t="s">
        <v>5</v>
      </c>
      <c r="CL57" s="125" t="s">
        <v>19</v>
      </c>
      <c r="CM57" s="125" t="s">
        <v>81</v>
      </c>
    </row>
    <row r="58" s="7" customFormat="1" ht="16.5" customHeight="1">
      <c r="A58" s="113" t="s">
        <v>75</v>
      </c>
      <c r="B58" s="114"/>
      <c r="C58" s="115"/>
      <c r="D58" s="116" t="s">
        <v>88</v>
      </c>
      <c r="E58" s="116"/>
      <c r="F58" s="116"/>
      <c r="G58" s="116"/>
      <c r="H58" s="116"/>
      <c r="I58" s="117"/>
      <c r="J58" s="116" t="s">
        <v>89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201 - Most ev. č. Y502'!J30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78</v>
      </c>
      <c r="AR58" s="120"/>
      <c r="AS58" s="121">
        <v>0</v>
      </c>
      <c r="AT58" s="122">
        <f>ROUND(SUM(AV58:AW58),2)</f>
        <v>0</v>
      </c>
      <c r="AU58" s="123">
        <f>'SO 201 - Most ev. č. Y502'!P92</f>
        <v>0</v>
      </c>
      <c r="AV58" s="122">
        <f>'SO 201 - Most ev. č. Y502'!J33</f>
        <v>0</v>
      </c>
      <c r="AW58" s="122">
        <f>'SO 201 - Most ev. č. Y502'!J34</f>
        <v>0</v>
      </c>
      <c r="AX58" s="122">
        <f>'SO 201 - Most ev. č. Y502'!J35</f>
        <v>0</v>
      </c>
      <c r="AY58" s="122">
        <f>'SO 201 - Most ev. č. Y502'!J36</f>
        <v>0</v>
      </c>
      <c r="AZ58" s="122">
        <f>'SO 201 - Most ev. č. Y502'!F33</f>
        <v>0</v>
      </c>
      <c r="BA58" s="122">
        <f>'SO 201 - Most ev. č. Y502'!F34</f>
        <v>0</v>
      </c>
      <c r="BB58" s="122">
        <f>'SO 201 - Most ev. č. Y502'!F35</f>
        <v>0</v>
      </c>
      <c r="BC58" s="122">
        <f>'SO 201 - Most ev. č. Y502'!F36</f>
        <v>0</v>
      </c>
      <c r="BD58" s="124">
        <f>'SO 201 - Most ev. č. Y502'!F37</f>
        <v>0</v>
      </c>
      <c r="BE58" s="7"/>
      <c r="BT58" s="125" t="s">
        <v>79</v>
      </c>
      <c r="BV58" s="125" t="s">
        <v>73</v>
      </c>
      <c r="BW58" s="125" t="s">
        <v>90</v>
      </c>
      <c r="BX58" s="125" t="s">
        <v>5</v>
      </c>
      <c r="CL58" s="125" t="s">
        <v>19</v>
      </c>
      <c r="CM58" s="125" t="s">
        <v>81</v>
      </c>
    </row>
    <row r="59" s="7" customFormat="1" ht="16.5" customHeight="1">
      <c r="A59" s="113" t="s">
        <v>75</v>
      </c>
      <c r="B59" s="114"/>
      <c r="C59" s="115"/>
      <c r="D59" s="116" t="s">
        <v>91</v>
      </c>
      <c r="E59" s="116"/>
      <c r="F59" s="116"/>
      <c r="G59" s="116"/>
      <c r="H59" s="116"/>
      <c r="I59" s="117"/>
      <c r="J59" s="116" t="s">
        <v>92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 401 - Přeložka veřejné...'!J30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78</v>
      </c>
      <c r="AR59" s="120"/>
      <c r="AS59" s="121">
        <v>0</v>
      </c>
      <c r="AT59" s="122">
        <f>ROUND(SUM(AV59:AW59),2)</f>
        <v>0</v>
      </c>
      <c r="AU59" s="123">
        <f>'SO 401 - Přeložka veřejné...'!P86</f>
        <v>0</v>
      </c>
      <c r="AV59" s="122">
        <f>'SO 401 - Přeložka veřejné...'!J33</f>
        <v>0</v>
      </c>
      <c r="AW59" s="122">
        <f>'SO 401 - Přeložka veřejné...'!J34</f>
        <v>0</v>
      </c>
      <c r="AX59" s="122">
        <f>'SO 401 - Přeložka veřejné...'!J35</f>
        <v>0</v>
      </c>
      <c r="AY59" s="122">
        <f>'SO 401 - Přeložka veřejné...'!J36</f>
        <v>0</v>
      </c>
      <c r="AZ59" s="122">
        <f>'SO 401 - Přeložka veřejné...'!F33</f>
        <v>0</v>
      </c>
      <c r="BA59" s="122">
        <f>'SO 401 - Přeložka veřejné...'!F34</f>
        <v>0</v>
      </c>
      <c r="BB59" s="122">
        <f>'SO 401 - Přeložka veřejné...'!F35</f>
        <v>0</v>
      </c>
      <c r="BC59" s="122">
        <f>'SO 401 - Přeložka veřejné...'!F36</f>
        <v>0</v>
      </c>
      <c r="BD59" s="124">
        <f>'SO 401 - Přeložka veřejné...'!F37</f>
        <v>0</v>
      </c>
      <c r="BE59" s="7"/>
      <c r="BT59" s="125" t="s">
        <v>79</v>
      </c>
      <c r="BV59" s="125" t="s">
        <v>73</v>
      </c>
      <c r="BW59" s="125" t="s">
        <v>93</v>
      </c>
      <c r="BX59" s="125" t="s">
        <v>5</v>
      </c>
      <c r="CL59" s="125" t="s">
        <v>19</v>
      </c>
      <c r="CM59" s="125" t="s">
        <v>81</v>
      </c>
    </row>
    <row r="60" s="7" customFormat="1" ht="16.5" customHeight="1">
      <c r="A60" s="113" t="s">
        <v>75</v>
      </c>
      <c r="B60" s="114"/>
      <c r="C60" s="115"/>
      <c r="D60" s="116" t="s">
        <v>94</v>
      </c>
      <c r="E60" s="116"/>
      <c r="F60" s="116"/>
      <c r="G60" s="116"/>
      <c r="H60" s="116"/>
      <c r="I60" s="117"/>
      <c r="J60" s="116" t="s">
        <v>95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'SO 402 - Úprava trakčního...'!J30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78</v>
      </c>
      <c r="AR60" s="120"/>
      <c r="AS60" s="126">
        <v>0</v>
      </c>
      <c r="AT60" s="127">
        <f>ROUND(SUM(AV60:AW60),2)</f>
        <v>0</v>
      </c>
      <c r="AU60" s="128">
        <f>'SO 402 - Úprava trakčního...'!P87</f>
        <v>0</v>
      </c>
      <c r="AV60" s="127">
        <f>'SO 402 - Úprava trakčního...'!J33</f>
        <v>0</v>
      </c>
      <c r="AW60" s="127">
        <f>'SO 402 - Úprava trakčního...'!J34</f>
        <v>0</v>
      </c>
      <c r="AX60" s="127">
        <f>'SO 402 - Úprava trakčního...'!J35</f>
        <v>0</v>
      </c>
      <c r="AY60" s="127">
        <f>'SO 402 - Úprava trakčního...'!J36</f>
        <v>0</v>
      </c>
      <c r="AZ60" s="127">
        <f>'SO 402 - Úprava trakčního...'!F33</f>
        <v>0</v>
      </c>
      <c r="BA60" s="127">
        <f>'SO 402 - Úprava trakčního...'!F34</f>
        <v>0</v>
      </c>
      <c r="BB60" s="127">
        <f>'SO 402 - Úprava trakčního...'!F35</f>
        <v>0</v>
      </c>
      <c r="BC60" s="127">
        <f>'SO 402 - Úprava trakčního...'!F36</f>
        <v>0</v>
      </c>
      <c r="BD60" s="129">
        <f>'SO 402 - Úprava trakčního...'!F37</f>
        <v>0</v>
      </c>
      <c r="BE60" s="7"/>
      <c r="BT60" s="125" t="s">
        <v>79</v>
      </c>
      <c r="BV60" s="125" t="s">
        <v>73</v>
      </c>
      <c r="BW60" s="125" t="s">
        <v>96</v>
      </c>
      <c r="BX60" s="125" t="s">
        <v>5</v>
      </c>
      <c r="CL60" s="125" t="s">
        <v>19</v>
      </c>
      <c r="CM60" s="125" t="s">
        <v>81</v>
      </c>
    </row>
    <row r="61" s="2" customFormat="1" ht="30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="2" customFormat="1" ht="6.96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</sheetData>
  <sheetProtection sheet="1" formatColumns="0" formatRows="0" objects="1" scenarios="1" spinCount="100000" saltValue="r8JQxIsh5scGA3Vus2nhKDjRfUIffhI63cQUlsJrkykuTAVHYdBsTS1Bm9+WMNRQ8HWNI99qzg/3iri9nRr59Q==" hashValue="dUdhk8k+nXIm7JrFcZyhtebCKf7XBtxI0rI+mClwaOJuzuCO5kEJV6fPX3e947sLmntxl+JLRS6CViTydCgTsg==" algorithmName="SHA-512" password="CC35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00 - Vedlejší a ostat...'!C2" display="/"/>
    <hyperlink ref="A56" location="'SO 001 - Bourací práce'!C2" display="/"/>
    <hyperlink ref="A57" location="'SO 110 - DIO '!C2" display="/"/>
    <hyperlink ref="A58" location="'SO 201 - Most ev. č. Y502'!C2" display="/"/>
    <hyperlink ref="A59" location="'SO 401 - Přeložka veřejné...'!C2" display="/"/>
    <hyperlink ref="A60" location="'SO 402 - Úprava trakčního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0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81</v>
      </c>
    </row>
    <row r="4" s="1" customFormat="1" ht="24.96" customHeight="1">
      <c r="B4" s="22"/>
      <c r="D4" s="134" t="s">
        <v>97</v>
      </c>
      <c r="I4" s="130"/>
      <c r="L4" s="22"/>
      <c r="M4" s="135" t="s">
        <v>10</v>
      </c>
      <c r="AT4" s="19" t="s">
        <v>4</v>
      </c>
    </row>
    <row r="5" s="1" customFormat="1" ht="6.96" customHeight="1">
      <c r="B5" s="22"/>
      <c r="I5" s="130"/>
      <c r="L5" s="22"/>
    </row>
    <row r="6" s="1" customFormat="1" ht="12" customHeight="1">
      <c r="B6" s="22"/>
      <c r="D6" s="136" t="s">
        <v>16</v>
      </c>
      <c r="I6" s="130"/>
      <c r="L6" s="22"/>
    </row>
    <row r="7" s="1" customFormat="1" ht="16.5" customHeight="1">
      <c r="B7" s="22"/>
      <c r="E7" s="137" t="str">
        <f>'Rekapitulace stavby'!K6</f>
        <v>Za Černým mostem Y502, Praha 9, č. akce 999639</v>
      </c>
      <c r="F7" s="136"/>
      <c r="G7" s="136"/>
      <c r="H7" s="136"/>
      <c r="I7" s="130"/>
      <c r="L7" s="22"/>
    </row>
    <row r="8" s="2" customFormat="1" ht="12" customHeight="1">
      <c r="A8" s="40"/>
      <c r="B8" s="46"/>
      <c r="C8" s="40"/>
      <c r="D8" s="136" t="s">
        <v>98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0" t="s">
        <v>99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10. 6. 2020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tr">
        <f>IF('Rekapitulace stavby'!AN10="","",'Rekapitulace stavby'!AN10)</f>
        <v/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1" t="str">
        <f>IF('Rekapitulace stavby'!E11="","",'Rekapitulace stavby'!E11)</f>
        <v>TSK hl.m.Prahy</v>
      </c>
      <c r="F15" s="40"/>
      <c r="G15" s="40"/>
      <c r="H15" s="40"/>
      <c r="I15" s="142" t="s">
        <v>28</v>
      </c>
      <c r="J15" s="141" t="str">
        <f>IF('Rekapitulace stavby'!AN11="","",'Rekapitulace stavby'!AN11)</f>
        <v/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">
        <v>19</v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1" t="s">
        <v>100</v>
      </c>
      <c r="F24" s="40"/>
      <c r="G24" s="40"/>
      <c r="H24" s="40"/>
      <c r="I24" s="142" t="s">
        <v>28</v>
      </c>
      <c r="J24" s="141" t="s">
        <v>19</v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6" t="s">
        <v>35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1" t="s">
        <v>37</v>
      </c>
      <c r="E30" s="40"/>
      <c r="F30" s="40"/>
      <c r="G30" s="40"/>
      <c r="H30" s="40"/>
      <c r="I30" s="138"/>
      <c r="J30" s="152">
        <f>ROUND(J85, 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3" t="s">
        <v>39</v>
      </c>
      <c r="G32" s="40"/>
      <c r="H32" s="40"/>
      <c r="I32" s="154" t="s">
        <v>38</v>
      </c>
      <c r="J32" s="153" t="s">
        <v>40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41</v>
      </c>
      <c r="E33" s="136" t="s">
        <v>42</v>
      </c>
      <c r="F33" s="156">
        <f>ROUND((SUM(BE85:BE198)),  2)</f>
        <v>0</v>
      </c>
      <c r="G33" s="40"/>
      <c r="H33" s="40"/>
      <c r="I33" s="157">
        <v>0.20999999999999999</v>
      </c>
      <c r="J33" s="156">
        <f>ROUND(((SUM(BE85:BE198))*I33),  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6" t="s">
        <v>43</v>
      </c>
      <c r="F34" s="156">
        <f>ROUND((SUM(BF85:BF198)),  2)</f>
        <v>0</v>
      </c>
      <c r="G34" s="40"/>
      <c r="H34" s="40"/>
      <c r="I34" s="157">
        <v>0.14999999999999999</v>
      </c>
      <c r="J34" s="156">
        <f>ROUND(((SUM(BF85:BF198))*I34),  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6" t="s">
        <v>44</v>
      </c>
      <c r="F35" s="156">
        <f>ROUND((SUM(BG85:BG198)),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6" t="s">
        <v>45</v>
      </c>
      <c r="F36" s="156">
        <f>ROUND((SUM(BH85:BH198)),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6" t="s">
        <v>46</v>
      </c>
      <c r="F37" s="156">
        <f>ROUND((SUM(BI85:BI198)),  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2" t="str">
        <f>E7</f>
        <v>Za Černým mostem Y502, Praha 9, č. akce 999639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000 - Vedlejší a ostatní náklady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42" t="s">
        <v>23</v>
      </c>
      <c r="J52" s="74" t="str">
        <f>IF(J12="","",J12)</f>
        <v>10. 6. 2020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hl.m.Prahy</v>
      </c>
      <c r="G54" s="42"/>
      <c r="H54" s="42"/>
      <c r="I54" s="142" t="s">
        <v>31</v>
      </c>
      <c r="J54" s="38" t="str">
        <f>E21</f>
        <v>Pontex spol. s r.o.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>ing.Doležalová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102</v>
      </c>
      <c r="D57" s="174"/>
      <c r="E57" s="174"/>
      <c r="F57" s="174"/>
      <c r="G57" s="174"/>
      <c r="H57" s="174"/>
      <c r="I57" s="175"/>
      <c r="J57" s="176" t="s">
        <v>103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69</v>
      </c>
      <c r="D59" s="42"/>
      <c r="E59" s="42"/>
      <c r="F59" s="42"/>
      <c r="G59" s="42"/>
      <c r="H59" s="42"/>
      <c r="I59" s="138"/>
      <c r="J59" s="104">
        <f>J85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="9" customFormat="1" ht="24.96" customHeight="1">
      <c r="A60" s="9"/>
      <c r="B60" s="178"/>
      <c r="C60" s="179"/>
      <c r="D60" s="180" t="s">
        <v>105</v>
      </c>
      <c r="E60" s="181"/>
      <c r="F60" s="181"/>
      <c r="G60" s="181"/>
      <c r="H60" s="181"/>
      <c r="I60" s="182"/>
      <c r="J60" s="183">
        <f>J86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106</v>
      </c>
      <c r="E61" s="188"/>
      <c r="F61" s="188"/>
      <c r="G61" s="188"/>
      <c r="H61" s="188"/>
      <c r="I61" s="189"/>
      <c r="J61" s="190">
        <f>J87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107</v>
      </c>
      <c r="E62" s="188"/>
      <c r="F62" s="188"/>
      <c r="G62" s="188"/>
      <c r="H62" s="188"/>
      <c r="I62" s="189"/>
      <c r="J62" s="190">
        <f>J131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108</v>
      </c>
      <c r="E63" s="188"/>
      <c r="F63" s="188"/>
      <c r="G63" s="188"/>
      <c r="H63" s="188"/>
      <c r="I63" s="189"/>
      <c r="J63" s="190">
        <f>J142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109</v>
      </c>
      <c r="E64" s="188"/>
      <c r="F64" s="188"/>
      <c r="G64" s="188"/>
      <c r="H64" s="188"/>
      <c r="I64" s="189"/>
      <c r="J64" s="190">
        <f>J159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110</v>
      </c>
      <c r="E65" s="188"/>
      <c r="F65" s="188"/>
      <c r="G65" s="188"/>
      <c r="H65" s="188"/>
      <c r="I65" s="189"/>
      <c r="J65" s="190">
        <f>J182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168"/>
      <c r="J67" s="62"/>
      <c r="K67" s="6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171"/>
      <c r="J71" s="64"/>
      <c r="K71" s="64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5" t="s">
        <v>111</v>
      </c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172" t="str">
        <f>E7</f>
        <v>Za Černým mostem Y502, Praha 9, č. akce 999639</v>
      </c>
      <c r="F75" s="34"/>
      <c r="G75" s="34"/>
      <c r="H75" s="34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98</v>
      </c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71" t="str">
        <f>E9</f>
        <v>SO 000 - Vedlejší a ostatní náklady</v>
      </c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21</v>
      </c>
      <c r="D79" s="42"/>
      <c r="E79" s="42"/>
      <c r="F79" s="29" t="str">
        <f>F12</f>
        <v xml:space="preserve"> </v>
      </c>
      <c r="G79" s="42"/>
      <c r="H79" s="42"/>
      <c r="I79" s="142" t="s">
        <v>23</v>
      </c>
      <c r="J79" s="74" t="str">
        <f>IF(J12="","",J12)</f>
        <v>10. 6. 2020</v>
      </c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TSK hl.m.Prahy</v>
      </c>
      <c r="G81" s="42"/>
      <c r="H81" s="42"/>
      <c r="I81" s="142" t="s">
        <v>31</v>
      </c>
      <c r="J81" s="38" t="str">
        <f>E21</f>
        <v>Pontex spol. s r.o.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142" t="s">
        <v>34</v>
      </c>
      <c r="J82" s="38" t="str">
        <f>E24</f>
        <v>ing.Doležalová</v>
      </c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0.32" customHeight="1">
      <c r="A83" s="40"/>
      <c r="B83" s="41"/>
      <c r="C83" s="42"/>
      <c r="D83" s="42"/>
      <c r="E83" s="42"/>
      <c r="F83" s="42"/>
      <c r="G83" s="42"/>
      <c r="H83" s="42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1" customFormat="1" ht="29.28" customHeight="1">
      <c r="A84" s="192"/>
      <c r="B84" s="193"/>
      <c r="C84" s="194" t="s">
        <v>112</v>
      </c>
      <c r="D84" s="195" t="s">
        <v>56</v>
      </c>
      <c r="E84" s="195" t="s">
        <v>52</v>
      </c>
      <c r="F84" s="195" t="s">
        <v>53</v>
      </c>
      <c r="G84" s="195" t="s">
        <v>113</v>
      </c>
      <c r="H84" s="195" t="s">
        <v>114</v>
      </c>
      <c r="I84" s="196" t="s">
        <v>115</v>
      </c>
      <c r="J84" s="195" t="s">
        <v>103</v>
      </c>
      <c r="K84" s="197" t="s">
        <v>116</v>
      </c>
      <c r="L84" s="198"/>
      <c r="M84" s="94" t="s">
        <v>19</v>
      </c>
      <c r="N84" s="95" t="s">
        <v>41</v>
      </c>
      <c r="O84" s="95" t="s">
        <v>117</v>
      </c>
      <c r="P84" s="95" t="s">
        <v>118</v>
      </c>
      <c r="Q84" s="95" t="s">
        <v>119</v>
      </c>
      <c r="R84" s="95" t="s">
        <v>120</v>
      </c>
      <c r="S84" s="95" t="s">
        <v>121</v>
      </c>
      <c r="T84" s="96" t="s">
        <v>122</v>
      </c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</row>
    <row r="85" s="2" customFormat="1" ht="22.8" customHeight="1">
      <c r="A85" s="40"/>
      <c r="B85" s="41"/>
      <c r="C85" s="101" t="s">
        <v>123</v>
      </c>
      <c r="D85" s="42"/>
      <c r="E85" s="42"/>
      <c r="F85" s="42"/>
      <c r="G85" s="42"/>
      <c r="H85" s="42"/>
      <c r="I85" s="138"/>
      <c r="J85" s="199">
        <f>BK85</f>
        <v>0</v>
      </c>
      <c r="K85" s="42"/>
      <c r="L85" s="46"/>
      <c r="M85" s="97"/>
      <c r="N85" s="200"/>
      <c r="O85" s="98"/>
      <c r="P85" s="201">
        <f>P86</f>
        <v>0</v>
      </c>
      <c r="Q85" s="98"/>
      <c r="R85" s="201">
        <f>R86</f>
        <v>0</v>
      </c>
      <c r="S85" s="98"/>
      <c r="T85" s="202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70</v>
      </c>
      <c r="AU85" s="19" t="s">
        <v>104</v>
      </c>
      <c r="BK85" s="203">
        <f>BK86</f>
        <v>0</v>
      </c>
    </row>
    <row r="86" s="12" customFormat="1" ht="25.92" customHeight="1">
      <c r="A86" s="12"/>
      <c r="B86" s="204"/>
      <c r="C86" s="205"/>
      <c r="D86" s="206" t="s">
        <v>70</v>
      </c>
      <c r="E86" s="207" t="s">
        <v>124</v>
      </c>
      <c r="F86" s="207" t="s">
        <v>125</v>
      </c>
      <c r="G86" s="205"/>
      <c r="H86" s="205"/>
      <c r="I86" s="208"/>
      <c r="J86" s="209">
        <f>BK86</f>
        <v>0</v>
      </c>
      <c r="K86" s="205"/>
      <c r="L86" s="210"/>
      <c r="M86" s="211"/>
      <c r="N86" s="212"/>
      <c r="O86" s="212"/>
      <c r="P86" s="213">
        <f>P87+P131+P142+P159+P182</f>
        <v>0</v>
      </c>
      <c r="Q86" s="212"/>
      <c r="R86" s="213">
        <f>R87+R131+R142+R159+R182</f>
        <v>0</v>
      </c>
      <c r="S86" s="212"/>
      <c r="T86" s="214">
        <f>T87+T131+T142+T159+T182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5" t="s">
        <v>126</v>
      </c>
      <c r="AT86" s="216" t="s">
        <v>70</v>
      </c>
      <c r="AU86" s="216" t="s">
        <v>71</v>
      </c>
      <c r="AY86" s="215" t="s">
        <v>127</v>
      </c>
      <c r="BK86" s="217">
        <f>BK87+BK131+BK142+BK159+BK182</f>
        <v>0</v>
      </c>
    </row>
    <row r="87" s="12" customFormat="1" ht="22.8" customHeight="1">
      <c r="A87" s="12"/>
      <c r="B87" s="204"/>
      <c r="C87" s="205"/>
      <c r="D87" s="206" t="s">
        <v>70</v>
      </c>
      <c r="E87" s="218" t="s">
        <v>128</v>
      </c>
      <c r="F87" s="218" t="s">
        <v>129</v>
      </c>
      <c r="G87" s="205"/>
      <c r="H87" s="205"/>
      <c r="I87" s="208"/>
      <c r="J87" s="219">
        <f>BK87</f>
        <v>0</v>
      </c>
      <c r="K87" s="205"/>
      <c r="L87" s="210"/>
      <c r="M87" s="211"/>
      <c r="N87" s="212"/>
      <c r="O87" s="212"/>
      <c r="P87" s="213">
        <f>SUM(P88:P130)</f>
        <v>0</v>
      </c>
      <c r="Q87" s="212"/>
      <c r="R87" s="213">
        <f>SUM(R88:R130)</f>
        <v>0</v>
      </c>
      <c r="S87" s="212"/>
      <c r="T87" s="214">
        <f>SUM(T88:T130)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5" t="s">
        <v>126</v>
      </c>
      <c r="AT87" s="216" t="s">
        <v>70</v>
      </c>
      <c r="AU87" s="216" t="s">
        <v>79</v>
      </c>
      <c r="AY87" s="215" t="s">
        <v>127</v>
      </c>
      <c r="BK87" s="217">
        <f>SUM(BK88:BK130)</f>
        <v>0</v>
      </c>
    </row>
    <row r="88" s="2" customFormat="1" ht="16.5" customHeight="1">
      <c r="A88" s="40"/>
      <c r="B88" s="41"/>
      <c r="C88" s="220" t="s">
        <v>79</v>
      </c>
      <c r="D88" s="220" t="s">
        <v>130</v>
      </c>
      <c r="E88" s="221" t="s">
        <v>131</v>
      </c>
      <c r="F88" s="222" t="s">
        <v>132</v>
      </c>
      <c r="G88" s="223" t="s">
        <v>133</v>
      </c>
      <c r="H88" s="224">
        <v>1</v>
      </c>
      <c r="I88" s="225"/>
      <c r="J88" s="226">
        <f>ROUND(I88*H88,2)</f>
        <v>0</v>
      </c>
      <c r="K88" s="222" t="s">
        <v>134</v>
      </c>
      <c r="L88" s="46"/>
      <c r="M88" s="227" t="s">
        <v>19</v>
      </c>
      <c r="N88" s="228" t="s">
        <v>42</v>
      </c>
      <c r="O88" s="8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31" t="s">
        <v>135</v>
      </c>
      <c r="AT88" s="231" t="s">
        <v>130</v>
      </c>
      <c r="AU88" s="231" t="s">
        <v>81</v>
      </c>
      <c r="AY88" s="19" t="s">
        <v>127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19" t="s">
        <v>79</v>
      </c>
      <c r="BK88" s="232">
        <f>ROUND(I88*H88,2)</f>
        <v>0</v>
      </c>
      <c r="BL88" s="19" t="s">
        <v>135</v>
      </c>
      <c r="BM88" s="231" t="s">
        <v>136</v>
      </c>
    </row>
    <row r="89" s="2" customFormat="1">
      <c r="A89" s="40"/>
      <c r="B89" s="41"/>
      <c r="C89" s="42"/>
      <c r="D89" s="233" t="s">
        <v>137</v>
      </c>
      <c r="E89" s="42"/>
      <c r="F89" s="234" t="s">
        <v>132</v>
      </c>
      <c r="G89" s="42"/>
      <c r="H89" s="42"/>
      <c r="I89" s="138"/>
      <c r="J89" s="42"/>
      <c r="K89" s="42"/>
      <c r="L89" s="46"/>
      <c r="M89" s="235"/>
      <c r="N89" s="236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137</v>
      </c>
      <c r="AU89" s="19" t="s">
        <v>81</v>
      </c>
    </row>
    <row r="90" s="13" customFormat="1">
      <c r="A90" s="13"/>
      <c r="B90" s="237"/>
      <c r="C90" s="238"/>
      <c r="D90" s="233" t="s">
        <v>138</v>
      </c>
      <c r="E90" s="239" t="s">
        <v>19</v>
      </c>
      <c r="F90" s="240" t="s">
        <v>139</v>
      </c>
      <c r="G90" s="238"/>
      <c r="H90" s="241">
        <v>1</v>
      </c>
      <c r="I90" s="242"/>
      <c r="J90" s="238"/>
      <c r="K90" s="238"/>
      <c r="L90" s="243"/>
      <c r="M90" s="244"/>
      <c r="N90" s="245"/>
      <c r="O90" s="245"/>
      <c r="P90" s="245"/>
      <c r="Q90" s="245"/>
      <c r="R90" s="245"/>
      <c r="S90" s="245"/>
      <c r="T90" s="24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7" t="s">
        <v>138</v>
      </c>
      <c r="AU90" s="247" t="s">
        <v>81</v>
      </c>
      <c r="AV90" s="13" t="s">
        <v>81</v>
      </c>
      <c r="AW90" s="13" t="s">
        <v>33</v>
      </c>
      <c r="AX90" s="13" t="s">
        <v>79</v>
      </c>
      <c r="AY90" s="247" t="s">
        <v>127</v>
      </c>
    </row>
    <row r="91" s="2" customFormat="1" ht="16.5" customHeight="1">
      <c r="A91" s="40"/>
      <c r="B91" s="41"/>
      <c r="C91" s="220" t="s">
        <v>81</v>
      </c>
      <c r="D91" s="220" t="s">
        <v>130</v>
      </c>
      <c r="E91" s="221" t="s">
        <v>140</v>
      </c>
      <c r="F91" s="222" t="s">
        <v>141</v>
      </c>
      <c r="G91" s="223" t="s">
        <v>133</v>
      </c>
      <c r="H91" s="224">
        <v>1</v>
      </c>
      <c r="I91" s="225"/>
      <c r="J91" s="226">
        <f>ROUND(I91*H91,2)</f>
        <v>0</v>
      </c>
      <c r="K91" s="222" t="s">
        <v>134</v>
      </c>
      <c r="L91" s="46"/>
      <c r="M91" s="227" t="s">
        <v>19</v>
      </c>
      <c r="N91" s="228" t="s">
        <v>42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135</v>
      </c>
      <c r="AT91" s="231" t="s">
        <v>130</v>
      </c>
      <c r="AU91" s="231" t="s">
        <v>81</v>
      </c>
      <c r="AY91" s="19" t="s">
        <v>127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79</v>
      </c>
      <c r="BK91" s="232">
        <f>ROUND(I91*H91,2)</f>
        <v>0</v>
      </c>
      <c r="BL91" s="19" t="s">
        <v>135</v>
      </c>
      <c r="BM91" s="231" t="s">
        <v>142</v>
      </c>
    </row>
    <row r="92" s="2" customFormat="1">
      <c r="A92" s="40"/>
      <c r="B92" s="41"/>
      <c r="C92" s="42"/>
      <c r="D92" s="233" t="s">
        <v>137</v>
      </c>
      <c r="E92" s="42"/>
      <c r="F92" s="234" t="s">
        <v>143</v>
      </c>
      <c r="G92" s="42"/>
      <c r="H92" s="42"/>
      <c r="I92" s="138"/>
      <c r="J92" s="42"/>
      <c r="K92" s="42"/>
      <c r="L92" s="46"/>
      <c r="M92" s="235"/>
      <c r="N92" s="236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137</v>
      </c>
      <c r="AU92" s="19" t="s">
        <v>81</v>
      </c>
    </row>
    <row r="93" s="13" customFormat="1">
      <c r="A93" s="13"/>
      <c r="B93" s="237"/>
      <c r="C93" s="238"/>
      <c r="D93" s="233" t="s">
        <v>138</v>
      </c>
      <c r="E93" s="239" t="s">
        <v>19</v>
      </c>
      <c r="F93" s="240" t="s">
        <v>144</v>
      </c>
      <c r="G93" s="238"/>
      <c r="H93" s="241">
        <v>1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7" t="s">
        <v>138</v>
      </c>
      <c r="AU93" s="247" t="s">
        <v>81</v>
      </c>
      <c r="AV93" s="13" t="s">
        <v>81</v>
      </c>
      <c r="AW93" s="13" t="s">
        <v>33</v>
      </c>
      <c r="AX93" s="13" t="s">
        <v>79</v>
      </c>
      <c r="AY93" s="247" t="s">
        <v>127</v>
      </c>
    </row>
    <row r="94" s="2" customFormat="1" ht="16.5" customHeight="1">
      <c r="A94" s="40"/>
      <c r="B94" s="41"/>
      <c r="C94" s="220" t="s">
        <v>145</v>
      </c>
      <c r="D94" s="220" t="s">
        <v>130</v>
      </c>
      <c r="E94" s="221" t="s">
        <v>146</v>
      </c>
      <c r="F94" s="222" t="s">
        <v>147</v>
      </c>
      <c r="G94" s="223" t="s">
        <v>133</v>
      </c>
      <c r="H94" s="224">
        <v>1</v>
      </c>
      <c r="I94" s="225"/>
      <c r="J94" s="226">
        <f>ROUND(I94*H94,2)</f>
        <v>0</v>
      </c>
      <c r="K94" s="222" t="s">
        <v>134</v>
      </c>
      <c r="L94" s="46"/>
      <c r="M94" s="227" t="s">
        <v>19</v>
      </c>
      <c r="N94" s="228" t="s">
        <v>42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135</v>
      </c>
      <c r="AT94" s="231" t="s">
        <v>130</v>
      </c>
      <c r="AU94" s="231" t="s">
        <v>81</v>
      </c>
      <c r="AY94" s="19" t="s">
        <v>127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79</v>
      </c>
      <c r="BK94" s="232">
        <f>ROUND(I94*H94,2)</f>
        <v>0</v>
      </c>
      <c r="BL94" s="19" t="s">
        <v>135</v>
      </c>
      <c r="BM94" s="231" t="s">
        <v>148</v>
      </c>
    </row>
    <row r="95" s="2" customFormat="1">
      <c r="A95" s="40"/>
      <c r="B95" s="41"/>
      <c r="C95" s="42"/>
      <c r="D95" s="233" t="s">
        <v>137</v>
      </c>
      <c r="E95" s="42"/>
      <c r="F95" s="234" t="s">
        <v>147</v>
      </c>
      <c r="G95" s="42"/>
      <c r="H95" s="42"/>
      <c r="I95" s="138"/>
      <c r="J95" s="42"/>
      <c r="K95" s="42"/>
      <c r="L95" s="46"/>
      <c r="M95" s="235"/>
      <c r="N95" s="236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137</v>
      </c>
      <c r="AU95" s="19" t="s">
        <v>81</v>
      </c>
    </row>
    <row r="96" s="14" customFormat="1">
      <c r="A96" s="14"/>
      <c r="B96" s="248"/>
      <c r="C96" s="249"/>
      <c r="D96" s="233" t="s">
        <v>138</v>
      </c>
      <c r="E96" s="250" t="s">
        <v>19</v>
      </c>
      <c r="F96" s="251" t="s">
        <v>149</v>
      </c>
      <c r="G96" s="249"/>
      <c r="H96" s="250" t="s">
        <v>19</v>
      </c>
      <c r="I96" s="252"/>
      <c r="J96" s="249"/>
      <c r="K96" s="249"/>
      <c r="L96" s="253"/>
      <c r="M96" s="254"/>
      <c r="N96" s="255"/>
      <c r="O96" s="255"/>
      <c r="P96" s="255"/>
      <c r="Q96" s="255"/>
      <c r="R96" s="255"/>
      <c r="S96" s="255"/>
      <c r="T96" s="256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7" t="s">
        <v>138</v>
      </c>
      <c r="AU96" s="257" t="s">
        <v>81</v>
      </c>
      <c r="AV96" s="14" t="s">
        <v>79</v>
      </c>
      <c r="AW96" s="14" t="s">
        <v>33</v>
      </c>
      <c r="AX96" s="14" t="s">
        <v>71</v>
      </c>
      <c r="AY96" s="257" t="s">
        <v>127</v>
      </c>
    </row>
    <row r="97" s="13" customFormat="1">
      <c r="A97" s="13"/>
      <c r="B97" s="237"/>
      <c r="C97" s="238"/>
      <c r="D97" s="233" t="s">
        <v>138</v>
      </c>
      <c r="E97" s="239" t="s">
        <v>19</v>
      </c>
      <c r="F97" s="240" t="s">
        <v>79</v>
      </c>
      <c r="G97" s="238"/>
      <c r="H97" s="241">
        <v>1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7" t="s">
        <v>138</v>
      </c>
      <c r="AU97" s="247" t="s">
        <v>81</v>
      </c>
      <c r="AV97" s="13" t="s">
        <v>81</v>
      </c>
      <c r="AW97" s="13" t="s">
        <v>33</v>
      </c>
      <c r="AX97" s="13" t="s">
        <v>79</v>
      </c>
      <c r="AY97" s="247" t="s">
        <v>127</v>
      </c>
    </row>
    <row r="98" s="2" customFormat="1" ht="16.5" customHeight="1">
      <c r="A98" s="40"/>
      <c r="B98" s="41"/>
      <c r="C98" s="220" t="s">
        <v>150</v>
      </c>
      <c r="D98" s="220" t="s">
        <v>130</v>
      </c>
      <c r="E98" s="221" t="s">
        <v>151</v>
      </c>
      <c r="F98" s="222" t="s">
        <v>152</v>
      </c>
      <c r="G98" s="223" t="s">
        <v>133</v>
      </c>
      <c r="H98" s="224">
        <v>1</v>
      </c>
      <c r="I98" s="225"/>
      <c r="J98" s="226">
        <f>ROUND(I98*H98,2)</f>
        <v>0</v>
      </c>
      <c r="K98" s="222" t="s">
        <v>134</v>
      </c>
      <c r="L98" s="46"/>
      <c r="M98" s="227" t="s">
        <v>19</v>
      </c>
      <c r="N98" s="228" t="s">
        <v>42</v>
      </c>
      <c r="O98" s="8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135</v>
      </c>
      <c r="AT98" s="231" t="s">
        <v>130</v>
      </c>
      <c r="AU98" s="231" t="s">
        <v>81</v>
      </c>
      <c r="AY98" s="19" t="s">
        <v>127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9" t="s">
        <v>79</v>
      </c>
      <c r="BK98" s="232">
        <f>ROUND(I98*H98,2)</f>
        <v>0</v>
      </c>
      <c r="BL98" s="19" t="s">
        <v>135</v>
      </c>
      <c r="BM98" s="231" t="s">
        <v>153</v>
      </c>
    </row>
    <row r="99" s="2" customFormat="1">
      <c r="A99" s="40"/>
      <c r="B99" s="41"/>
      <c r="C99" s="42"/>
      <c r="D99" s="233" t="s">
        <v>137</v>
      </c>
      <c r="E99" s="42"/>
      <c r="F99" s="234" t="s">
        <v>152</v>
      </c>
      <c r="G99" s="42"/>
      <c r="H99" s="42"/>
      <c r="I99" s="138"/>
      <c r="J99" s="42"/>
      <c r="K99" s="42"/>
      <c r="L99" s="46"/>
      <c r="M99" s="235"/>
      <c r="N99" s="236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137</v>
      </c>
      <c r="AU99" s="19" t="s">
        <v>81</v>
      </c>
    </row>
    <row r="100" s="14" customFormat="1">
      <c r="A100" s="14"/>
      <c r="B100" s="248"/>
      <c r="C100" s="249"/>
      <c r="D100" s="233" t="s">
        <v>138</v>
      </c>
      <c r="E100" s="250" t="s">
        <v>19</v>
      </c>
      <c r="F100" s="251" t="s">
        <v>154</v>
      </c>
      <c r="G100" s="249"/>
      <c r="H100" s="250" t="s">
        <v>19</v>
      </c>
      <c r="I100" s="252"/>
      <c r="J100" s="249"/>
      <c r="K100" s="249"/>
      <c r="L100" s="253"/>
      <c r="M100" s="254"/>
      <c r="N100" s="255"/>
      <c r="O100" s="255"/>
      <c r="P100" s="255"/>
      <c r="Q100" s="255"/>
      <c r="R100" s="255"/>
      <c r="S100" s="255"/>
      <c r="T100" s="25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7" t="s">
        <v>138</v>
      </c>
      <c r="AU100" s="257" t="s">
        <v>81</v>
      </c>
      <c r="AV100" s="14" t="s">
        <v>79</v>
      </c>
      <c r="AW100" s="14" t="s">
        <v>33</v>
      </c>
      <c r="AX100" s="14" t="s">
        <v>71</v>
      </c>
      <c r="AY100" s="257" t="s">
        <v>127</v>
      </c>
    </row>
    <row r="101" s="13" customFormat="1">
      <c r="A101" s="13"/>
      <c r="B101" s="237"/>
      <c r="C101" s="238"/>
      <c r="D101" s="233" t="s">
        <v>138</v>
      </c>
      <c r="E101" s="239" t="s">
        <v>19</v>
      </c>
      <c r="F101" s="240" t="s">
        <v>79</v>
      </c>
      <c r="G101" s="238"/>
      <c r="H101" s="241">
        <v>1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7" t="s">
        <v>138</v>
      </c>
      <c r="AU101" s="247" t="s">
        <v>81</v>
      </c>
      <c r="AV101" s="13" t="s">
        <v>81</v>
      </c>
      <c r="AW101" s="13" t="s">
        <v>33</v>
      </c>
      <c r="AX101" s="13" t="s">
        <v>79</v>
      </c>
      <c r="AY101" s="247" t="s">
        <v>127</v>
      </c>
    </row>
    <row r="102" s="2" customFormat="1" ht="16.5" customHeight="1">
      <c r="A102" s="40"/>
      <c r="B102" s="41"/>
      <c r="C102" s="220" t="s">
        <v>126</v>
      </c>
      <c r="D102" s="220" t="s">
        <v>130</v>
      </c>
      <c r="E102" s="221" t="s">
        <v>155</v>
      </c>
      <c r="F102" s="222" t="s">
        <v>156</v>
      </c>
      <c r="G102" s="223" t="s">
        <v>133</v>
      </c>
      <c r="H102" s="224">
        <v>1</v>
      </c>
      <c r="I102" s="225"/>
      <c r="J102" s="226">
        <f>ROUND(I102*H102,2)</f>
        <v>0</v>
      </c>
      <c r="K102" s="222" t="s">
        <v>134</v>
      </c>
      <c r="L102" s="46"/>
      <c r="M102" s="227" t="s">
        <v>19</v>
      </c>
      <c r="N102" s="228" t="s">
        <v>42</v>
      </c>
      <c r="O102" s="8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135</v>
      </c>
      <c r="AT102" s="231" t="s">
        <v>130</v>
      </c>
      <c r="AU102" s="231" t="s">
        <v>81</v>
      </c>
      <c r="AY102" s="19" t="s">
        <v>127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9" t="s">
        <v>79</v>
      </c>
      <c r="BK102" s="232">
        <f>ROUND(I102*H102,2)</f>
        <v>0</v>
      </c>
      <c r="BL102" s="19" t="s">
        <v>135</v>
      </c>
      <c r="BM102" s="231" t="s">
        <v>157</v>
      </c>
    </row>
    <row r="103" s="2" customFormat="1">
      <c r="A103" s="40"/>
      <c r="B103" s="41"/>
      <c r="C103" s="42"/>
      <c r="D103" s="233" t="s">
        <v>137</v>
      </c>
      <c r="E103" s="42"/>
      <c r="F103" s="234" t="s">
        <v>156</v>
      </c>
      <c r="G103" s="42"/>
      <c r="H103" s="42"/>
      <c r="I103" s="138"/>
      <c r="J103" s="42"/>
      <c r="K103" s="42"/>
      <c r="L103" s="46"/>
      <c r="M103" s="235"/>
      <c r="N103" s="23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137</v>
      </c>
      <c r="AU103" s="19" t="s">
        <v>81</v>
      </c>
    </row>
    <row r="104" s="13" customFormat="1">
      <c r="A104" s="13"/>
      <c r="B104" s="237"/>
      <c r="C104" s="238"/>
      <c r="D104" s="233" t="s">
        <v>138</v>
      </c>
      <c r="E104" s="239" t="s">
        <v>19</v>
      </c>
      <c r="F104" s="240" t="s">
        <v>158</v>
      </c>
      <c r="G104" s="238"/>
      <c r="H104" s="241">
        <v>1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7" t="s">
        <v>138</v>
      </c>
      <c r="AU104" s="247" t="s">
        <v>81</v>
      </c>
      <c r="AV104" s="13" t="s">
        <v>81</v>
      </c>
      <c r="AW104" s="13" t="s">
        <v>33</v>
      </c>
      <c r="AX104" s="13" t="s">
        <v>79</v>
      </c>
      <c r="AY104" s="247" t="s">
        <v>127</v>
      </c>
    </row>
    <row r="105" s="2" customFormat="1" ht="16.5" customHeight="1">
      <c r="A105" s="40"/>
      <c r="B105" s="41"/>
      <c r="C105" s="220" t="s">
        <v>159</v>
      </c>
      <c r="D105" s="220" t="s">
        <v>130</v>
      </c>
      <c r="E105" s="221" t="s">
        <v>160</v>
      </c>
      <c r="F105" s="222" t="s">
        <v>161</v>
      </c>
      <c r="G105" s="223" t="s">
        <v>133</v>
      </c>
      <c r="H105" s="224">
        <v>1</v>
      </c>
      <c r="I105" s="225"/>
      <c r="J105" s="226">
        <f>ROUND(I105*H105,2)</f>
        <v>0</v>
      </c>
      <c r="K105" s="222" t="s">
        <v>134</v>
      </c>
      <c r="L105" s="46"/>
      <c r="M105" s="227" t="s">
        <v>19</v>
      </c>
      <c r="N105" s="228" t="s">
        <v>42</v>
      </c>
      <c r="O105" s="8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135</v>
      </c>
      <c r="AT105" s="231" t="s">
        <v>130</v>
      </c>
      <c r="AU105" s="231" t="s">
        <v>81</v>
      </c>
      <c r="AY105" s="19" t="s">
        <v>127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9" t="s">
        <v>79</v>
      </c>
      <c r="BK105" s="232">
        <f>ROUND(I105*H105,2)</f>
        <v>0</v>
      </c>
      <c r="BL105" s="19" t="s">
        <v>135</v>
      </c>
      <c r="BM105" s="231" t="s">
        <v>162</v>
      </c>
    </row>
    <row r="106" s="2" customFormat="1">
      <c r="A106" s="40"/>
      <c r="B106" s="41"/>
      <c r="C106" s="42"/>
      <c r="D106" s="233" t="s">
        <v>137</v>
      </c>
      <c r="E106" s="42"/>
      <c r="F106" s="234" t="s">
        <v>161</v>
      </c>
      <c r="G106" s="42"/>
      <c r="H106" s="42"/>
      <c r="I106" s="138"/>
      <c r="J106" s="42"/>
      <c r="K106" s="42"/>
      <c r="L106" s="46"/>
      <c r="M106" s="235"/>
      <c r="N106" s="23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137</v>
      </c>
      <c r="AU106" s="19" t="s">
        <v>81</v>
      </c>
    </row>
    <row r="107" s="2" customFormat="1" ht="16.5" customHeight="1">
      <c r="A107" s="40"/>
      <c r="B107" s="41"/>
      <c r="C107" s="220" t="s">
        <v>163</v>
      </c>
      <c r="D107" s="220" t="s">
        <v>130</v>
      </c>
      <c r="E107" s="221" t="s">
        <v>164</v>
      </c>
      <c r="F107" s="222" t="s">
        <v>165</v>
      </c>
      <c r="G107" s="223" t="s">
        <v>133</v>
      </c>
      <c r="H107" s="224">
        <v>1</v>
      </c>
      <c r="I107" s="225"/>
      <c r="J107" s="226">
        <f>ROUND(I107*H107,2)</f>
        <v>0</v>
      </c>
      <c r="K107" s="222" t="s">
        <v>19</v>
      </c>
      <c r="L107" s="46"/>
      <c r="M107" s="227" t="s">
        <v>19</v>
      </c>
      <c r="N107" s="228" t="s">
        <v>42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135</v>
      </c>
      <c r="AT107" s="231" t="s">
        <v>130</v>
      </c>
      <c r="AU107" s="231" t="s">
        <v>81</v>
      </c>
      <c r="AY107" s="19" t="s">
        <v>127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79</v>
      </c>
      <c r="BK107" s="232">
        <f>ROUND(I107*H107,2)</f>
        <v>0</v>
      </c>
      <c r="BL107" s="19" t="s">
        <v>135</v>
      </c>
      <c r="BM107" s="231" t="s">
        <v>166</v>
      </c>
    </row>
    <row r="108" s="2" customFormat="1">
      <c r="A108" s="40"/>
      <c r="B108" s="41"/>
      <c r="C108" s="42"/>
      <c r="D108" s="233" t="s">
        <v>137</v>
      </c>
      <c r="E108" s="42"/>
      <c r="F108" s="234" t="s">
        <v>165</v>
      </c>
      <c r="G108" s="42"/>
      <c r="H108" s="42"/>
      <c r="I108" s="138"/>
      <c r="J108" s="42"/>
      <c r="K108" s="42"/>
      <c r="L108" s="46"/>
      <c r="M108" s="235"/>
      <c r="N108" s="23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137</v>
      </c>
      <c r="AU108" s="19" t="s">
        <v>81</v>
      </c>
    </row>
    <row r="109" s="13" customFormat="1">
      <c r="A109" s="13"/>
      <c r="B109" s="237"/>
      <c r="C109" s="238"/>
      <c r="D109" s="233" t="s">
        <v>138</v>
      </c>
      <c r="E109" s="239" t="s">
        <v>19</v>
      </c>
      <c r="F109" s="240" t="s">
        <v>167</v>
      </c>
      <c r="G109" s="238"/>
      <c r="H109" s="241">
        <v>1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7" t="s">
        <v>138</v>
      </c>
      <c r="AU109" s="247" t="s">
        <v>81</v>
      </c>
      <c r="AV109" s="13" t="s">
        <v>81</v>
      </c>
      <c r="AW109" s="13" t="s">
        <v>33</v>
      </c>
      <c r="AX109" s="13" t="s">
        <v>79</v>
      </c>
      <c r="AY109" s="247" t="s">
        <v>127</v>
      </c>
    </row>
    <row r="110" s="2" customFormat="1" ht="16.5" customHeight="1">
      <c r="A110" s="40"/>
      <c r="B110" s="41"/>
      <c r="C110" s="220" t="s">
        <v>168</v>
      </c>
      <c r="D110" s="220" t="s">
        <v>130</v>
      </c>
      <c r="E110" s="221" t="s">
        <v>169</v>
      </c>
      <c r="F110" s="222" t="s">
        <v>165</v>
      </c>
      <c r="G110" s="223" t="s">
        <v>133</v>
      </c>
      <c r="H110" s="224">
        <v>1</v>
      </c>
      <c r="I110" s="225"/>
      <c r="J110" s="226">
        <f>ROUND(I110*H110,2)</f>
        <v>0</v>
      </c>
      <c r="K110" s="222" t="s">
        <v>19</v>
      </c>
      <c r="L110" s="46"/>
      <c r="M110" s="227" t="s">
        <v>19</v>
      </c>
      <c r="N110" s="228" t="s">
        <v>42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135</v>
      </c>
      <c r="AT110" s="231" t="s">
        <v>130</v>
      </c>
      <c r="AU110" s="231" t="s">
        <v>81</v>
      </c>
      <c r="AY110" s="19" t="s">
        <v>127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79</v>
      </c>
      <c r="BK110" s="232">
        <f>ROUND(I110*H110,2)</f>
        <v>0</v>
      </c>
      <c r="BL110" s="19" t="s">
        <v>135</v>
      </c>
      <c r="BM110" s="231" t="s">
        <v>170</v>
      </c>
    </row>
    <row r="111" s="2" customFormat="1">
      <c r="A111" s="40"/>
      <c r="B111" s="41"/>
      <c r="C111" s="42"/>
      <c r="D111" s="233" t="s">
        <v>137</v>
      </c>
      <c r="E111" s="42"/>
      <c r="F111" s="234" t="s">
        <v>165</v>
      </c>
      <c r="G111" s="42"/>
      <c r="H111" s="42"/>
      <c r="I111" s="138"/>
      <c r="J111" s="42"/>
      <c r="K111" s="42"/>
      <c r="L111" s="46"/>
      <c r="M111" s="235"/>
      <c r="N111" s="236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137</v>
      </c>
      <c r="AU111" s="19" t="s">
        <v>81</v>
      </c>
    </row>
    <row r="112" s="13" customFormat="1">
      <c r="A112" s="13"/>
      <c r="B112" s="237"/>
      <c r="C112" s="238"/>
      <c r="D112" s="233" t="s">
        <v>138</v>
      </c>
      <c r="E112" s="239" t="s">
        <v>19</v>
      </c>
      <c r="F112" s="240" t="s">
        <v>171</v>
      </c>
      <c r="G112" s="238"/>
      <c r="H112" s="241">
        <v>1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7" t="s">
        <v>138</v>
      </c>
      <c r="AU112" s="247" t="s">
        <v>81</v>
      </c>
      <c r="AV112" s="13" t="s">
        <v>81</v>
      </c>
      <c r="AW112" s="13" t="s">
        <v>33</v>
      </c>
      <c r="AX112" s="13" t="s">
        <v>79</v>
      </c>
      <c r="AY112" s="247" t="s">
        <v>127</v>
      </c>
    </row>
    <row r="113" s="2" customFormat="1" ht="16.5" customHeight="1">
      <c r="A113" s="40"/>
      <c r="B113" s="41"/>
      <c r="C113" s="220" t="s">
        <v>172</v>
      </c>
      <c r="D113" s="220" t="s">
        <v>130</v>
      </c>
      <c r="E113" s="221" t="s">
        <v>173</v>
      </c>
      <c r="F113" s="222" t="s">
        <v>174</v>
      </c>
      <c r="G113" s="223" t="s">
        <v>175</v>
      </c>
      <c r="H113" s="224">
        <v>160</v>
      </c>
      <c r="I113" s="225"/>
      <c r="J113" s="226">
        <f>ROUND(I113*H113,2)</f>
        <v>0</v>
      </c>
      <c r="K113" s="222" t="s">
        <v>19</v>
      </c>
      <c r="L113" s="46"/>
      <c r="M113" s="227" t="s">
        <v>19</v>
      </c>
      <c r="N113" s="228" t="s">
        <v>42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135</v>
      </c>
      <c r="AT113" s="231" t="s">
        <v>130</v>
      </c>
      <c r="AU113" s="231" t="s">
        <v>81</v>
      </c>
      <c r="AY113" s="19" t="s">
        <v>127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79</v>
      </c>
      <c r="BK113" s="232">
        <f>ROUND(I113*H113,2)</f>
        <v>0</v>
      </c>
      <c r="BL113" s="19" t="s">
        <v>135</v>
      </c>
      <c r="BM113" s="231" t="s">
        <v>176</v>
      </c>
    </row>
    <row r="114" s="2" customFormat="1">
      <c r="A114" s="40"/>
      <c r="B114" s="41"/>
      <c r="C114" s="42"/>
      <c r="D114" s="233" t="s">
        <v>137</v>
      </c>
      <c r="E114" s="42"/>
      <c r="F114" s="234" t="s">
        <v>174</v>
      </c>
      <c r="G114" s="42"/>
      <c r="H114" s="42"/>
      <c r="I114" s="138"/>
      <c r="J114" s="42"/>
      <c r="K114" s="42"/>
      <c r="L114" s="46"/>
      <c r="M114" s="235"/>
      <c r="N114" s="23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137</v>
      </c>
      <c r="AU114" s="19" t="s">
        <v>81</v>
      </c>
    </row>
    <row r="115" s="13" customFormat="1">
      <c r="A115" s="13"/>
      <c r="B115" s="237"/>
      <c r="C115" s="238"/>
      <c r="D115" s="233" t="s">
        <v>138</v>
      </c>
      <c r="E115" s="239" t="s">
        <v>19</v>
      </c>
      <c r="F115" s="240" t="s">
        <v>177</v>
      </c>
      <c r="G115" s="238"/>
      <c r="H115" s="241">
        <v>160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7" t="s">
        <v>138</v>
      </c>
      <c r="AU115" s="247" t="s">
        <v>81</v>
      </c>
      <c r="AV115" s="13" t="s">
        <v>81</v>
      </c>
      <c r="AW115" s="13" t="s">
        <v>33</v>
      </c>
      <c r="AX115" s="13" t="s">
        <v>79</v>
      </c>
      <c r="AY115" s="247" t="s">
        <v>127</v>
      </c>
    </row>
    <row r="116" s="2" customFormat="1" ht="16.5" customHeight="1">
      <c r="A116" s="40"/>
      <c r="B116" s="41"/>
      <c r="C116" s="220" t="s">
        <v>178</v>
      </c>
      <c r="D116" s="220" t="s">
        <v>130</v>
      </c>
      <c r="E116" s="221" t="s">
        <v>179</v>
      </c>
      <c r="F116" s="222" t="s">
        <v>174</v>
      </c>
      <c r="G116" s="223" t="s">
        <v>175</v>
      </c>
      <c r="H116" s="224">
        <v>48</v>
      </c>
      <c r="I116" s="225"/>
      <c r="J116" s="226">
        <f>ROUND(I116*H116,2)</f>
        <v>0</v>
      </c>
      <c r="K116" s="222" t="s">
        <v>19</v>
      </c>
      <c r="L116" s="46"/>
      <c r="M116" s="227" t="s">
        <v>19</v>
      </c>
      <c r="N116" s="228" t="s">
        <v>42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135</v>
      </c>
      <c r="AT116" s="231" t="s">
        <v>130</v>
      </c>
      <c r="AU116" s="231" t="s">
        <v>81</v>
      </c>
      <c r="AY116" s="19" t="s">
        <v>127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9" t="s">
        <v>79</v>
      </c>
      <c r="BK116" s="232">
        <f>ROUND(I116*H116,2)</f>
        <v>0</v>
      </c>
      <c r="BL116" s="19" t="s">
        <v>135</v>
      </c>
      <c r="BM116" s="231" t="s">
        <v>180</v>
      </c>
    </row>
    <row r="117" s="2" customFormat="1">
      <c r="A117" s="40"/>
      <c r="B117" s="41"/>
      <c r="C117" s="42"/>
      <c r="D117" s="233" t="s">
        <v>137</v>
      </c>
      <c r="E117" s="42"/>
      <c r="F117" s="234" t="s">
        <v>174</v>
      </c>
      <c r="G117" s="42"/>
      <c r="H117" s="42"/>
      <c r="I117" s="138"/>
      <c r="J117" s="42"/>
      <c r="K117" s="42"/>
      <c r="L117" s="46"/>
      <c r="M117" s="235"/>
      <c r="N117" s="23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137</v>
      </c>
      <c r="AU117" s="19" t="s">
        <v>81</v>
      </c>
    </row>
    <row r="118" s="13" customFormat="1">
      <c r="A118" s="13"/>
      <c r="B118" s="237"/>
      <c r="C118" s="238"/>
      <c r="D118" s="233" t="s">
        <v>138</v>
      </c>
      <c r="E118" s="239" t="s">
        <v>19</v>
      </c>
      <c r="F118" s="240" t="s">
        <v>181</v>
      </c>
      <c r="G118" s="238"/>
      <c r="H118" s="241">
        <v>48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7" t="s">
        <v>138</v>
      </c>
      <c r="AU118" s="247" t="s">
        <v>81</v>
      </c>
      <c r="AV118" s="13" t="s">
        <v>81</v>
      </c>
      <c r="AW118" s="13" t="s">
        <v>33</v>
      </c>
      <c r="AX118" s="13" t="s">
        <v>79</v>
      </c>
      <c r="AY118" s="247" t="s">
        <v>127</v>
      </c>
    </row>
    <row r="119" s="2" customFormat="1" ht="16.5" customHeight="1">
      <c r="A119" s="40"/>
      <c r="B119" s="41"/>
      <c r="C119" s="220" t="s">
        <v>182</v>
      </c>
      <c r="D119" s="220" t="s">
        <v>130</v>
      </c>
      <c r="E119" s="221" t="s">
        <v>183</v>
      </c>
      <c r="F119" s="222" t="s">
        <v>184</v>
      </c>
      <c r="G119" s="223" t="s">
        <v>175</v>
      </c>
      <c r="H119" s="224">
        <v>16</v>
      </c>
      <c r="I119" s="225"/>
      <c r="J119" s="226">
        <f>ROUND(I119*H119,2)</f>
        <v>0</v>
      </c>
      <c r="K119" s="222" t="s">
        <v>19</v>
      </c>
      <c r="L119" s="46"/>
      <c r="M119" s="227" t="s">
        <v>19</v>
      </c>
      <c r="N119" s="228" t="s">
        <v>42</v>
      </c>
      <c r="O119" s="8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135</v>
      </c>
      <c r="AT119" s="231" t="s">
        <v>130</v>
      </c>
      <c r="AU119" s="231" t="s">
        <v>81</v>
      </c>
      <c r="AY119" s="19" t="s">
        <v>127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9" t="s">
        <v>79</v>
      </c>
      <c r="BK119" s="232">
        <f>ROUND(I119*H119,2)</f>
        <v>0</v>
      </c>
      <c r="BL119" s="19" t="s">
        <v>135</v>
      </c>
      <c r="BM119" s="231" t="s">
        <v>185</v>
      </c>
    </row>
    <row r="120" s="2" customFormat="1">
      <c r="A120" s="40"/>
      <c r="B120" s="41"/>
      <c r="C120" s="42"/>
      <c r="D120" s="233" t="s">
        <v>137</v>
      </c>
      <c r="E120" s="42"/>
      <c r="F120" s="234" t="s">
        <v>184</v>
      </c>
      <c r="G120" s="42"/>
      <c r="H120" s="42"/>
      <c r="I120" s="138"/>
      <c r="J120" s="42"/>
      <c r="K120" s="42"/>
      <c r="L120" s="46"/>
      <c r="M120" s="235"/>
      <c r="N120" s="23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137</v>
      </c>
      <c r="AU120" s="19" t="s">
        <v>81</v>
      </c>
    </row>
    <row r="121" s="13" customFormat="1">
      <c r="A121" s="13"/>
      <c r="B121" s="237"/>
      <c r="C121" s="238"/>
      <c r="D121" s="233" t="s">
        <v>138</v>
      </c>
      <c r="E121" s="239" t="s">
        <v>19</v>
      </c>
      <c r="F121" s="240" t="s">
        <v>186</v>
      </c>
      <c r="G121" s="238"/>
      <c r="H121" s="241">
        <v>16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7" t="s">
        <v>138</v>
      </c>
      <c r="AU121" s="247" t="s">
        <v>81</v>
      </c>
      <c r="AV121" s="13" t="s">
        <v>81</v>
      </c>
      <c r="AW121" s="13" t="s">
        <v>33</v>
      </c>
      <c r="AX121" s="13" t="s">
        <v>79</v>
      </c>
      <c r="AY121" s="247" t="s">
        <v>127</v>
      </c>
    </row>
    <row r="122" s="2" customFormat="1" ht="16.5" customHeight="1">
      <c r="A122" s="40"/>
      <c r="B122" s="41"/>
      <c r="C122" s="220" t="s">
        <v>187</v>
      </c>
      <c r="D122" s="220" t="s">
        <v>130</v>
      </c>
      <c r="E122" s="221" t="s">
        <v>188</v>
      </c>
      <c r="F122" s="222" t="s">
        <v>189</v>
      </c>
      <c r="G122" s="223" t="s">
        <v>190</v>
      </c>
      <c r="H122" s="224">
        <v>240</v>
      </c>
      <c r="I122" s="225"/>
      <c r="J122" s="226">
        <f>ROUND(I122*H122,2)</f>
        <v>0</v>
      </c>
      <c r="K122" s="222" t="s">
        <v>19</v>
      </c>
      <c r="L122" s="46"/>
      <c r="M122" s="227" t="s">
        <v>19</v>
      </c>
      <c r="N122" s="228" t="s">
        <v>42</v>
      </c>
      <c r="O122" s="8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135</v>
      </c>
      <c r="AT122" s="231" t="s">
        <v>130</v>
      </c>
      <c r="AU122" s="231" t="s">
        <v>81</v>
      </c>
      <c r="AY122" s="19" t="s">
        <v>127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9" t="s">
        <v>79</v>
      </c>
      <c r="BK122" s="232">
        <f>ROUND(I122*H122,2)</f>
        <v>0</v>
      </c>
      <c r="BL122" s="19" t="s">
        <v>135</v>
      </c>
      <c r="BM122" s="231" t="s">
        <v>191</v>
      </c>
    </row>
    <row r="123" s="2" customFormat="1">
      <c r="A123" s="40"/>
      <c r="B123" s="41"/>
      <c r="C123" s="42"/>
      <c r="D123" s="233" t="s">
        <v>137</v>
      </c>
      <c r="E123" s="42"/>
      <c r="F123" s="234" t="s">
        <v>189</v>
      </c>
      <c r="G123" s="42"/>
      <c r="H123" s="42"/>
      <c r="I123" s="138"/>
      <c r="J123" s="42"/>
      <c r="K123" s="42"/>
      <c r="L123" s="46"/>
      <c r="M123" s="235"/>
      <c r="N123" s="23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137</v>
      </c>
      <c r="AU123" s="19" t="s">
        <v>81</v>
      </c>
    </row>
    <row r="124" s="13" customFormat="1">
      <c r="A124" s="13"/>
      <c r="B124" s="237"/>
      <c r="C124" s="238"/>
      <c r="D124" s="233" t="s">
        <v>138</v>
      </c>
      <c r="E124" s="239" t="s">
        <v>19</v>
      </c>
      <c r="F124" s="240" t="s">
        <v>192</v>
      </c>
      <c r="G124" s="238"/>
      <c r="H124" s="241">
        <v>240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7" t="s">
        <v>138</v>
      </c>
      <c r="AU124" s="247" t="s">
        <v>81</v>
      </c>
      <c r="AV124" s="13" t="s">
        <v>81</v>
      </c>
      <c r="AW124" s="13" t="s">
        <v>33</v>
      </c>
      <c r="AX124" s="13" t="s">
        <v>79</v>
      </c>
      <c r="AY124" s="247" t="s">
        <v>127</v>
      </c>
    </row>
    <row r="125" s="2" customFormat="1" ht="16.5" customHeight="1">
      <c r="A125" s="40"/>
      <c r="B125" s="41"/>
      <c r="C125" s="220" t="s">
        <v>193</v>
      </c>
      <c r="D125" s="220" t="s">
        <v>130</v>
      </c>
      <c r="E125" s="221" t="s">
        <v>194</v>
      </c>
      <c r="F125" s="222" t="s">
        <v>195</v>
      </c>
      <c r="G125" s="223" t="s">
        <v>175</v>
      </c>
      <c r="H125" s="224">
        <v>8</v>
      </c>
      <c r="I125" s="225"/>
      <c r="J125" s="226">
        <f>ROUND(I125*H125,2)</f>
        <v>0</v>
      </c>
      <c r="K125" s="222" t="s">
        <v>19</v>
      </c>
      <c r="L125" s="46"/>
      <c r="M125" s="227" t="s">
        <v>19</v>
      </c>
      <c r="N125" s="228" t="s">
        <v>42</v>
      </c>
      <c r="O125" s="8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135</v>
      </c>
      <c r="AT125" s="231" t="s">
        <v>130</v>
      </c>
      <c r="AU125" s="231" t="s">
        <v>81</v>
      </c>
      <c r="AY125" s="19" t="s">
        <v>127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9" t="s">
        <v>79</v>
      </c>
      <c r="BK125" s="232">
        <f>ROUND(I125*H125,2)</f>
        <v>0</v>
      </c>
      <c r="BL125" s="19" t="s">
        <v>135</v>
      </c>
      <c r="BM125" s="231" t="s">
        <v>196</v>
      </c>
    </row>
    <row r="126" s="2" customFormat="1">
      <c r="A126" s="40"/>
      <c r="B126" s="41"/>
      <c r="C126" s="42"/>
      <c r="D126" s="233" t="s">
        <v>137</v>
      </c>
      <c r="E126" s="42"/>
      <c r="F126" s="234" t="s">
        <v>195</v>
      </c>
      <c r="G126" s="42"/>
      <c r="H126" s="42"/>
      <c r="I126" s="138"/>
      <c r="J126" s="42"/>
      <c r="K126" s="42"/>
      <c r="L126" s="46"/>
      <c r="M126" s="235"/>
      <c r="N126" s="236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137</v>
      </c>
      <c r="AU126" s="19" t="s">
        <v>81</v>
      </c>
    </row>
    <row r="127" s="13" customFormat="1">
      <c r="A127" s="13"/>
      <c r="B127" s="237"/>
      <c r="C127" s="238"/>
      <c r="D127" s="233" t="s">
        <v>138</v>
      </c>
      <c r="E127" s="239" t="s">
        <v>19</v>
      </c>
      <c r="F127" s="240" t="s">
        <v>197</v>
      </c>
      <c r="G127" s="238"/>
      <c r="H127" s="241">
        <v>8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138</v>
      </c>
      <c r="AU127" s="247" t="s">
        <v>81</v>
      </c>
      <c r="AV127" s="13" t="s">
        <v>81</v>
      </c>
      <c r="AW127" s="13" t="s">
        <v>33</v>
      </c>
      <c r="AX127" s="13" t="s">
        <v>79</v>
      </c>
      <c r="AY127" s="247" t="s">
        <v>127</v>
      </c>
    </row>
    <row r="128" s="2" customFormat="1" ht="16.5" customHeight="1">
      <c r="A128" s="40"/>
      <c r="B128" s="41"/>
      <c r="C128" s="220" t="s">
        <v>198</v>
      </c>
      <c r="D128" s="220" t="s">
        <v>130</v>
      </c>
      <c r="E128" s="221" t="s">
        <v>199</v>
      </c>
      <c r="F128" s="222" t="s">
        <v>195</v>
      </c>
      <c r="G128" s="223" t="s">
        <v>175</v>
      </c>
      <c r="H128" s="224">
        <v>47</v>
      </c>
      <c r="I128" s="225"/>
      <c r="J128" s="226">
        <f>ROUND(I128*H128,2)</f>
        <v>0</v>
      </c>
      <c r="K128" s="222" t="s">
        <v>19</v>
      </c>
      <c r="L128" s="46"/>
      <c r="M128" s="227" t="s">
        <v>19</v>
      </c>
      <c r="N128" s="228" t="s">
        <v>42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135</v>
      </c>
      <c r="AT128" s="231" t="s">
        <v>130</v>
      </c>
      <c r="AU128" s="231" t="s">
        <v>81</v>
      </c>
      <c r="AY128" s="19" t="s">
        <v>127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9" t="s">
        <v>79</v>
      </c>
      <c r="BK128" s="232">
        <f>ROUND(I128*H128,2)</f>
        <v>0</v>
      </c>
      <c r="BL128" s="19" t="s">
        <v>135</v>
      </c>
      <c r="BM128" s="231" t="s">
        <v>200</v>
      </c>
    </row>
    <row r="129" s="2" customFormat="1">
      <c r="A129" s="40"/>
      <c r="B129" s="41"/>
      <c r="C129" s="42"/>
      <c r="D129" s="233" t="s">
        <v>137</v>
      </c>
      <c r="E129" s="42"/>
      <c r="F129" s="234" t="s">
        <v>195</v>
      </c>
      <c r="G129" s="42"/>
      <c r="H129" s="42"/>
      <c r="I129" s="138"/>
      <c r="J129" s="42"/>
      <c r="K129" s="42"/>
      <c r="L129" s="46"/>
      <c r="M129" s="235"/>
      <c r="N129" s="23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137</v>
      </c>
      <c r="AU129" s="19" t="s">
        <v>81</v>
      </c>
    </row>
    <row r="130" s="13" customFormat="1">
      <c r="A130" s="13"/>
      <c r="B130" s="237"/>
      <c r="C130" s="238"/>
      <c r="D130" s="233" t="s">
        <v>138</v>
      </c>
      <c r="E130" s="239" t="s">
        <v>19</v>
      </c>
      <c r="F130" s="240" t="s">
        <v>201</v>
      </c>
      <c r="G130" s="238"/>
      <c r="H130" s="241">
        <v>47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138</v>
      </c>
      <c r="AU130" s="247" t="s">
        <v>81</v>
      </c>
      <c r="AV130" s="13" t="s">
        <v>81</v>
      </c>
      <c r="AW130" s="13" t="s">
        <v>33</v>
      </c>
      <c r="AX130" s="13" t="s">
        <v>79</v>
      </c>
      <c r="AY130" s="247" t="s">
        <v>127</v>
      </c>
    </row>
    <row r="131" s="12" customFormat="1" ht="22.8" customHeight="1">
      <c r="A131" s="12"/>
      <c r="B131" s="204"/>
      <c r="C131" s="205"/>
      <c r="D131" s="206" t="s">
        <v>70</v>
      </c>
      <c r="E131" s="218" t="s">
        <v>202</v>
      </c>
      <c r="F131" s="218" t="s">
        <v>203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SUM(P132:P141)</f>
        <v>0</v>
      </c>
      <c r="Q131" s="212"/>
      <c r="R131" s="213">
        <f>SUM(R132:R141)</f>
        <v>0</v>
      </c>
      <c r="S131" s="212"/>
      <c r="T131" s="214">
        <f>SUM(T132:T141)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126</v>
      </c>
      <c r="AT131" s="216" t="s">
        <v>70</v>
      </c>
      <c r="AU131" s="216" t="s">
        <v>79</v>
      </c>
      <c r="AY131" s="215" t="s">
        <v>127</v>
      </c>
      <c r="BK131" s="217">
        <f>SUM(BK132:BK141)</f>
        <v>0</v>
      </c>
    </row>
    <row r="132" s="2" customFormat="1" ht="16.5" customHeight="1">
      <c r="A132" s="40"/>
      <c r="B132" s="41"/>
      <c r="C132" s="220" t="s">
        <v>8</v>
      </c>
      <c r="D132" s="220" t="s">
        <v>130</v>
      </c>
      <c r="E132" s="221" t="s">
        <v>204</v>
      </c>
      <c r="F132" s="222" t="s">
        <v>205</v>
      </c>
      <c r="G132" s="223" t="s">
        <v>133</v>
      </c>
      <c r="H132" s="224">
        <v>1</v>
      </c>
      <c r="I132" s="225"/>
      <c r="J132" s="226">
        <f>ROUND(I132*H132,2)</f>
        <v>0</v>
      </c>
      <c r="K132" s="222" t="s">
        <v>134</v>
      </c>
      <c r="L132" s="46"/>
      <c r="M132" s="227" t="s">
        <v>19</v>
      </c>
      <c r="N132" s="228" t="s">
        <v>42</v>
      </c>
      <c r="O132" s="8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135</v>
      </c>
      <c r="AT132" s="231" t="s">
        <v>130</v>
      </c>
      <c r="AU132" s="231" t="s">
        <v>81</v>
      </c>
      <c r="AY132" s="19" t="s">
        <v>127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9" t="s">
        <v>79</v>
      </c>
      <c r="BK132" s="232">
        <f>ROUND(I132*H132,2)</f>
        <v>0</v>
      </c>
      <c r="BL132" s="19" t="s">
        <v>135</v>
      </c>
      <c r="BM132" s="231" t="s">
        <v>206</v>
      </c>
    </row>
    <row r="133" s="2" customFormat="1">
      <c r="A133" s="40"/>
      <c r="B133" s="41"/>
      <c r="C133" s="42"/>
      <c r="D133" s="233" t="s">
        <v>137</v>
      </c>
      <c r="E133" s="42"/>
      <c r="F133" s="234" t="s">
        <v>205</v>
      </c>
      <c r="G133" s="42"/>
      <c r="H133" s="42"/>
      <c r="I133" s="138"/>
      <c r="J133" s="42"/>
      <c r="K133" s="42"/>
      <c r="L133" s="46"/>
      <c r="M133" s="235"/>
      <c r="N133" s="23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137</v>
      </c>
      <c r="AU133" s="19" t="s">
        <v>81</v>
      </c>
    </row>
    <row r="134" s="14" customFormat="1">
      <c r="A134" s="14"/>
      <c r="B134" s="248"/>
      <c r="C134" s="249"/>
      <c r="D134" s="233" t="s">
        <v>138</v>
      </c>
      <c r="E134" s="250" t="s">
        <v>19</v>
      </c>
      <c r="F134" s="251" t="s">
        <v>207</v>
      </c>
      <c r="G134" s="249"/>
      <c r="H134" s="250" t="s">
        <v>19</v>
      </c>
      <c r="I134" s="252"/>
      <c r="J134" s="249"/>
      <c r="K134" s="249"/>
      <c r="L134" s="253"/>
      <c r="M134" s="254"/>
      <c r="N134" s="255"/>
      <c r="O134" s="255"/>
      <c r="P134" s="255"/>
      <c r="Q134" s="255"/>
      <c r="R134" s="255"/>
      <c r="S134" s="255"/>
      <c r="T134" s="25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7" t="s">
        <v>138</v>
      </c>
      <c r="AU134" s="257" t="s">
        <v>81</v>
      </c>
      <c r="AV134" s="14" t="s">
        <v>79</v>
      </c>
      <c r="AW134" s="14" t="s">
        <v>33</v>
      </c>
      <c r="AX134" s="14" t="s">
        <v>71</v>
      </c>
      <c r="AY134" s="257" t="s">
        <v>127</v>
      </c>
    </row>
    <row r="135" s="14" customFormat="1">
      <c r="A135" s="14"/>
      <c r="B135" s="248"/>
      <c r="C135" s="249"/>
      <c r="D135" s="233" t="s">
        <v>138</v>
      </c>
      <c r="E135" s="250" t="s">
        <v>19</v>
      </c>
      <c r="F135" s="251" t="s">
        <v>208</v>
      </c>
      <c r="G135" s="249"/>
      <c r="H135" s="250" t="s">
        <v>19</v>
      </c>
      <c r="I135" s="252"/>
      <c r="J135" s="249"/>
      <c r="K135" s="249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138</v>
      </c>
      <c r="AU135" s="257" t="s">
        <v>81</v>
      </c>
      <c r="AV135" s="14" t="s">
        <v>79</v>
      </c>
      <c r="AW135" s="14" t="s">
        <v>33</v>
      </c>
      <c r="AX135" s="14" t="s">
        <v>71</v>
      </c>
      <c r="AY135" s="257" t="s">
        <v>127</v>
      </c>
    </row>
    <row r="136" s="13" customFormat="1">
      <c r="A136" s="13"/>
      <c r="B136" s="237"/>
      <c r="C136" s="238"/>
      <c r="D136" s="233" t="s">
        <v>138</v>
      </c>
      <c r="E136" s="239" t="s">
        <v>19</v>
      </c>
      <c r="F136" s="240" t="s">
        <v>79</v>
      </c>
      <c r="G136" s="238"/>
      <c r="H136" s="241">
        <v>1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138</v>
      </c>
      <c r="AU136" s="247" t="s">
        <v>81</v>
      </c>
      <c r="AV136" s="13" t="s">
        <v>81</v>
      </c>
      <c r="AW136" s="13" t="s">
        <v>33</v>
      </c>
      <c r="AX136" s="13" t="s">
        <v>79</v>
      </c>
      <c r="AY136" s="247" t="s">
        <v>127</v>
      </c>
    </row>
    <row r="137" s="2" customFormat="1" ht="16.5" customHeight="1">
      <c r="A137" s="40"/>
      <c r="B137" s="41"/>
      <c r="C137" s="220" t="s">
        <v>209</v>
      </c>
      <c r="D137" s="220" t="s">
        <v>130</v>
      </c>
      <c r="E137" s="221" t="s">
        <v>210</v>
      </c>
      <c r="F137" s="222" t="s">
        <v>211</v>
      </c>
      <c r="G137" s="223" t="s">
        <v>133</v>
      </c>
      <c r="H137" s="224">
        <v>1</v>
      </c>
      <c r="I137" s="225"/>
      <c r="J137" s="226">
        <f>ROUND(I137*H137,2)</f>
        <v>0</v>
      </c>
      <c r="K137" s="222" t="s">
        <v>134</v>
      </c>
      <c r="L137" s="46"/>
      <c r="M137" s="227" t="s">
        <v>19</v>
      </c>
      <c r="N137" s="228" t="s">
        <v>42</v>
      </c>
      <c r="O137" s="8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1" t="s">
        <v>135</v>
      </c>
      <c r="AT137" s="231" t="s">
        <v>130</v>
      </c>
      <c r="AU137" s="231" t="s">
        <v>81</v>
      </c>
      <c r="AY137" s="19" t="s">
        <v>127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9" t="s">
        <v>79</v>
      </c>
      <c r="BK137" s="232">
        <f>ROUND(I137*H137,2)</f>
        <v>0</v>
      </c>
      <c r="BL137" s="19" t="s">
        <v>135</v>
      </c>
      <c r="BM137" s="231" t="s">
        <v>212</v>
      </c>
    </row>
    <row r="138" s="2" customFormat="1">
      <c r="A138" s="40"/>
      <c r="B138" s="41"/>
      <c r="C138" s="42"/>
      <c r="D138" s="233" t="s">
        <v>137</v>
      </c>
      <c r="E138" s="42"/>
      <c r="F138" s="234" t="s">
        <v>211</v>
      </c>
      <c r="G138" s="42"/>
      <c r="H138" s="42"/>
      <c r="I138" s="138"/>
      <c r="J138" s="42"/>
      <c r="K138" s="42"/>
      <c r="L138" s="46"/>
      <c r="M138" s="235"/>
      <c r="N138" s="236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137</v>
      </c>
      <c r="AU138" s="19" t="s">
        <v>81</v>
      </c>
    </row>
    <row r="139" s="2" customFormat="1" ht="16.5" customHeight="1">
      <c r="A139" s="40"/>
      <c r="B139" s="41"/>
      <c r="C139" s="220" t="s">
        <v>213</v>
      </c>
      <c r="D139" s="220" t="s">
        <v>130</v>
      </c>
      <c r="E139" s="221" t="s">
        <v>214</v>
      </c>
      <c r="F139" s="222" t="s">
        <v>215</v>
      </c>
      <c r="G139" s="223" t="s">
        <v>133</v>
      </c>
      <c r="H139" s="224">
        <v>1</v>
      </c>
      <c r="I139" s="225"/>
      <c r="J139" s="226">
        <f>ROUND(I139*H139,2)</f>
        <v>0</v>
      </c>
      <c r="K139" s="222" t="s">
        <v>134</v>
      </c>
      <c r="L139" s="46"/>
      <c r="M139" s="227" t="s">
        <v>19</v>
      </c>
      <c r="N139" s="228" t="s">
        <v>42</v>
      </c>
      <c r="O139" s="8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135</v>
      </c>
      <c r="AT139" s="231" t="s">
        <v>130</v>
      </c>
      <c r="AU139" s="231" t="s">
        <v>81</v>
      </c>
      <c r="AY139" s="19" t="s">
        <v>127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79</v>
      </c>
      <c r="BK139" s="232">
        <f>ROUND(I139*H139,2)</f>
        <v>0</v>
      </c>
      <c r="BL139" s="19" t="s">
        <v>135</v>
      </c>
      <c r="BM139" s="231" t="s">
        <v>216</v>
      </c>
    </row>
    <row r="140" s="2" customFormat="1">
      <c r="A140" s="40"/>
      <c r="B140" s="41"/>
      <c r="C140" s="42"/>
      <c r="D140" s="233" t="s">
        <v>137</v>
      </c>
      <c r="E140" s="42"/>
      <c r="F140" s="234" t="s">
        <v>215</v>
      </c>
      <c r="G140" s="42"/>
      <c r="H140" s="42"/>
      <c r="I140" s="138"/>
      <c r="J140" s="42"/>
      <c r="K140" s="42"/>
      <c r="L140" s="46"/>
      <c r="M140" s="235"/>
      <c r="N140" s="236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137</v>
      </c>
      <c r="AU140" s="19" t="s">
        <v>81</v>
      </c>
    </row>
    <row r="141" s="13" customFormat="1">
      <c r="A141" s="13"/>
      <c r="B141" s="237"/>
      <c r="C141" s="238"/>
      <c r="D141" s="233" t="s">
        <v>138</v>
      </c>
      <c r="E141" s="239" t="s">
        <v>19</v>
      </c>
      <c r="F141" s="240" t="s">
        <v>217</v>
      </c>
      <c r="G141" s="238"/>
      <c r="H141" s="241">
        <v>1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138</v>
      </c>
      <c r="AU141" s="247" t="s">
        <v>81</v>
      </c>
      <c r="AV141" s="13" t="s">
        <v>81</v>
      </c>
      <c r="AW141" s="13" t="s">
        <v>33</v>
      </c>
      <c r="AX141" s="13" t="s">
        <v>79</v>
      </c>
      <c r="AY141" s="247" t="s">
        <v>127</v>
      </c>
    </row>
    <row r="142" s="12" customFormat="1" ht="22.8" customHeight="1">
      <c r="A142" s="12"/>
      <c r="B142" s="204"/>
      <c r="C142" s="205"/>
      <c r="D142" s="206" t="s">
        <v>70</v>
      </c>
      <c r="E142" s="218" t="s">
        <v>218</v>
      </c>
      <c r="F142" s="218" t="s">
        <v>219</v>
      </c>
      <c r="G142" s="205"/>
      <c r="H142" s="205"/>
      <c r="I142" s="208"/>
      <c r="J142" s="219">
        <f>BK142</f>
        <v>0</v>
      </c>
      <c r="K142" s="205"/>
      <c r="L142" s="210"/>
      <c r="M142" s="211"/>
      <c r="N142" s="212"/>
      <c r="O142" s="212"/>
      <c r="P142" s="213">
        <f>SUM(P143:P158)</f>
        <v>0</v>
      </c>
      <c r="Q142" s="212"/>
      <c r="R142" s="213">
        <f>SUM(R143:R158)</f>
        <v>0</v>
      </c>
      <c r="S142" s="212"/>
      <c r="T142" s="214">
        <f>SUM(T143:T158)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5" t="s">
        <v>126</v>
      </c>
      <c r="AT142" s="216" t="s">
        <v>70</v>
      </c>
      <c r="AU142" s="216" t="s">
        <v>79</v>
      </c>
      <c r="AY142" s="215" t="s">
        <v>127</v>
      </c>
      <c r="BK142" s="217">
        <f>SUM(BK143:BK158)</f>
        <v>0</v>
      </c>
    </row>
    <row r="143" s="2" customFormat="1" ht="16.5" customHeight="1">
      <c r="A143" s="40"/>
      <c r="B143" s="41"/>
      <c r="C143" s="220" t="s">
        <v>220</v>
      </c>
      <c r="D143" s="220" t="s">
        <v>130</v>
      </c>
      <c r="E143" s="221" t="s">
        <v>221</v>
      </c>
      <c r="F143" s="222" t="s">
        <v>222</v>
      </c>
      <c r="G143" s="223" t="s">
        <v>133</v>
      </c>
      <c r="H143" s="224">
        <v>1</v>
      </c>
      <c r="I143" s="225"/>
      <c r="J143" s="226">
        <f>ROUND(I143*H143,2)</f>
        <v>0</v>
      </c>
      <c r="K143" s="222" t="s">
        <v>134</v>
      </c>
      <c r="L143" s="46"/>
      <c r="M143" s="227" t="s">
        <v>19</v>
      </c>
      <c r="N143" s="228" t="s">
        <v>42</v>
      </c>
      <c r="O143" s="8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1" t="s">
        <v>135</v>
      </c>
      <c r="AT143" s="231" t="s">
        <v>130</v>
      </c>
      <c r="AU143" s="231" t="s">
        <v>81</v>
      </c>
      <c r="AY143" s="19" t="s">
        <v>127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9" t="s">
        <v>79</v>
      </c>
      <c r="BK143" s="232">
        <f>ROUND(I143*H143,2)</f>
        <v>0</v>
      </c>
      <c r="BL143" s="19" t="s">
        <v>135</v>
      </c>
      <c r="BM143" s="231" t="s">
        <v>223</v>
      </c>
    </row>
    <row r="144" s="2" customFormat="1">
      <c r="A144" s="40"/>
      <c r="B144" s="41"/>
      <c r="C144" s="42"/>
      <c r="D144" s="233" t="s">
        <v>137</v>
      </c>
      <c r="E144" s="42"/>
      <c r="F144" s="234" t="s">
        <v>222</v>
      </c>
      <c r="G144" s="42"/>
      <c r="H144" s="42"/>
      <c r="I144" s="138"/>
      <c r="J144" s="42"/>
      <c r="K144" s="42"/>
      <c r="L144" s="46"/>
      <c r="M144" s="235"/>
      <c r="N144" s="236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137</v>
      </c>
      <c r="AU144" s="19" t="s">
        <v>81</v>
      </c>
    </row>
    <row r="145" s="13" customFormat="1">
      <c r="A145" s="13"/>
      <c r="B145" s="237"/>
      <c r="C145" s="238"/>
      <c r="D145" s="233" t="s">
        <v>138</v>
      </c>
      <c r="E145" s="239" t="s">
        <v>19</v>
      </c>
      <c r="F145" s="240" t="s">
        <v>224</v>
      </c>
      <c r="G145" s="238"/>
      <c r="H145" s="241">
        <v>1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138</v>
      </c>
      <c r="AU145" s="247" t="s">
        <v>81</v>
      </c>
      <c r="AV145" s="13" t="s">
        <v>81</v>
      </c>
      <c r="AW145" s="13" t="s">
        <v>33</v>
      </c>
      <c r="AX145" s="13" t="s">
        <v>79</v>
      </c>
      <c r="AY145" s="247" t="s">
        <v>127</v>
      </c>
    </row>
    <row r="146" s="2" customFormat="1" ht="16.5" customHeight="1">
      <c r="A146" s="40"/>
      <c r="B146" s="41"/>
      <c r="C146" s="220" t="s">
        <v>225</v>
      </c>
      <c r="D146" s="220" t="s">
        <v>130</v>
      </c>
      <c r="E146" s="221" t="s">
        <v>226</v>
      </c>
      <c r="F146" s="222" t="s">
        <v>227</v>
      </c>
      <c r="G146" s="223" t="s">
        <v>133</v>
      </c>
      <c r="H146" s="224">
        <v>1</v>
      </c>
      <c r="I146" s="225"/>
      <c r="J146" s="226">
        <f>ROUND(I146*H146,2)</f>
        <v>0</v>
      </c>
      <c r="K146" s="222" t="s">
        <v>134</v>
      </c>
      <c r="L146" s="46"/>
      <c r="M146" s="227" t="s">
        <v>19</v>
      </c>
      <c r="N146" s="228" t="s">
        <v>42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135</v>
      </c>
      <c r="AT146" s="231" t="s">
        <v>130</v>
      </c>
      <c r="AU146" s="231" t="s">
        <v>81</v>
      </c>
      <c r="AY146" s="19" t="s">
        <v>127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79</v>
      </c>
      <c r="BK146" s="232">
        <f>ROUND(I146*H146,2)</f>
        <v>0</v>
      </c>
      <c r="BL146" s="19" t="s">
        <v>135</v>
      </c>
      <c r="BM146" s="231" t="s">
        <v>228</v>
      </c>
    </row>
    <row r="147" s="2" customFormat="1">
      <c r="A147" s="40"/>
      <c r="B147" s="41"/>
      <c r="C147" s="42"/>
      <c r="D147" s="233" t="s">
        <v>137</v>
      </c>
      <c r="E147" s="42"/>
      <c r="F147" s="234" t="s">
        <v>227</v>
      </c>
      <c r="G147" s="42"/>
      <c r="H147" s="42"/>
      <c r="I147" s="138"/>
      <c r="J147" s="42"/>
      <c r="K147" s="42"/>
      <c r="L147" s="46"/>
      <c r="M147" s="235"/>
      <c r="N147" s="236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137</v>
      </c>
      <c r="AU147" s="19" t="s">
        <v>81</v>
      </c>
    </row>
    <row r="148" s="14" customFormat="1">
      <c r="A148" s="14"/>
      <c r="B148" s="248"/>
      <c r="C148" s="249"/>
      <c r="D148" s="233" t="s">
        <v>138</v>
      </c>
      <c r="E148" s="250" t="s">
        <v>19</v>
      </c>
      <c r="F148" s="251" t="s">
        <v>229</v>
      </c>
      <c r="G148" s="249"/>
      <c r="H148" s="250" t="s">
        <v>19</v>
      </c>
      <c r="I148" s="252"/>
      <c r="J148" s="249"/>
      <c r="K148" s="249"/>
      <c r="L148" s="253"/>
      <c r="M148" s="254"/>
      <c r="N148" s="255"/>
      <c r="O148" s="255"/>
      <c r="P148" s="255"/>
      <c r="Q148" s="255"/>
      <c r="R148" s="255"/>
      <c r="S148" s="255"/>
      <c r="T148" s="25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7" t="s">
        <v>138</v>
      </c>
      <c r="AU148" s="257" t="s">
        <v>81</v>
      </c>
      <c r="AV148" s="14" t="s">
        <v>79</v>
      </c>
      <c r="AW148" s="14" t="s">
        <v>33</v>
      </c>
      <c r="AX148" s="14" t="s">
        <v>71</v>
      </c>
      <c r="AY148" s="257" t="s">
        <v>127</v>
      </c>
    </row>
    <row r="149" s="14" customFormat="1">
      <c r="A149" s="14"/>
      <c r="B149" s="248"/>
      <c r="C149" s="249"/>
      <c r="D149" s="233" t="s">
        <v>138</v>
      </c>
      <c r="E149" s="250" t="s">
        <v>19</v>
      </c>
      <c r="F149" s="251" t="s">
        <v>230</v>
      </c>
      <c r="G149" s="249"/>
      <c r="H149" s="250" t="s">
        <v>19</v>
      </c>
      <c r="I149" s="252"/>
      <c r="J149" s="249"/>
      <c r="K149" s="249"/>
      <c r="L149" s="253"/>
      <c r="M149" s="254"/>
      <c r="N149" s="255"/>
      <c r="O149" s="255"/>
      <c r="P149" s="255"/>
      <c r="Q149" s="255"/>
      <c r="R149" s="255"/>
      <c r="S149" s="255"/>
      <c r="T149" s="25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7" t="s">
        <v>138</v>
      </c>
      <c r="AU149" s="257" t="s">
        <v>81</v>
      </c>
      <c r="AV149" s="14" t="s">
        <v>79</v>
      </c>
      <c r="AW149" s="14" t="s">
        <v>33</v>
      </c>
      <c r="AX149" s="14" t="s">
        <v>71</v>
      </c>
      <c r="AY149" s="257" t="s">
        <v>127</v>
      </c>
    </row>
    <row r="150" s="13" customFormat="1">
      <c r="A150" s="13"/>
      <c r="B150" s="237"/>
      <c r="C150" s="238"/>
      <c r="D150" s="233" t="s">
        <v>138</v>
      </c>
      <c r="E150" s="239" t="s">
        <v>19</v>
      </c>
      <c r="F150" s="240" t="s">
        <v>79</v>
      </c>
      <c r="G150" s="238"/>
      <c r="H150" s="241">
        <v>1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138</v>
      </c>
      <c r="AU150" s="247" t="s">
        <v>81</v>
      </c>
      <c r="AV150" s="13" t="s">
        <v>81</v>
      </c>
      <c r="AW150" s="13" t="s">
        <v>33</v>
      </c>
      <c r="AX150" s="13" t="s">
        <v>79</v>
      </c>
      <c r="AY150" s="247" t="s">
        <v>127</v>
      </c>
    </row>
    <row r="151" s="2" customFormat="1" ht="16.5" customHeight="1">
      <c r="A151" s="40"/>
      <c r="B151" s="41"/>
      <c r="C151" s="220" t="s">
        <v>231</v>
      </c>
      <c r="D151" s="220" t="s">
        <v>130</v>
      </c>
      <c r="E151" s="221" t="s">
        <v>232</v>
      </c>
      <c r="F151" s="222" t="s">
        <v>233</v>
      </c>
      <c r="G151" s="223" t="s">
        <v>133</v>
      </c>
      <c r="H151" s="224">
        <v>1</v>
      </c>
      <c r="I151" s="225"/>
      <c r="J151" s="226">
        <f>ROUND(I151*H151,2)</f>
        <v>0</v>
      </c>
      <c r="K151" s="222" t="s">
        <v>134</v>
      </c>
      <c r="L151" s="46"/>
      <c r="M151" s="227" t="s">
        <v>19</v>
      </c>
      <c r="N151" s="228" t="s">
        <v>42</v>
      </c>
      <c r="O151" s="8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135</v>
      </c>
      <c r="AT151" s="231" t="s">
        <v>130</v>
      </c>
      <c r="AU151" s="231" t="s">
        <v>81</v>
      </c>
      <c r="AY151" s="19" t="s">
        <v>127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9" t="s">
        <v>79</v>
      </c>
      <c r="BK151" s="232">
        <f>ROUND(I151*H151,2)</f>
        <v>0</v>
      </c>
      <c r="BL151" s="19" t="s">
        <v>135</v>
      </c>
      <c r="BM151" s="231" t="s">
        <v>234</v>
      </c>
    </row>
    <row r="152" s="2" customFormat="1">
      <c r="A152" s="40"/>
      <c r="B152" s="41"/>
      <c r="C152" s="42"/>
      <c r="D152" s="233" t="s">
        <v>137</v>
      </c>
      <c r="E152" s="42"/>
      <c r="F152" s="234" t="s">
        <v>233</v>
      </c>
      <c r="G152" s="42"/>
      <c r="H152" s="42"/>
      <c r="I152" s="138"/>
      <c r="J152" s="42"/>
      <c r="K152" s="42"/>
      <c r="L152" s="46"/>
      <c r="M152" s="235"/>
      <c r="N152" s="236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137</v>
      </c>
      <c r="AU152" s="19" t="s">
        <v>81</v>
      </c>
    </row>
    <row r="153" s="14" customFormat="1">
      <c r="A153" s="14"/>
      <c r="B153" s="248"/>
      <c r="C153" s="249"/>
      <c r="D153" s="233" t="s">
        <v>138</v>
      </c>
      <c r="E153" s="250" t="s">
        <v>19</v>
      </c>
      <c r="F153" s="251" t="s">
        <v>235</v>
      </c>
      <c r="G153" s="249"/>
      <c r="H153" s="250" t="s">
        <v>19</v>
      </c>
      <c r="I153" s="252"/>
      <c r="J153" s="249"/>
      <c r="K153" s="249"/>
      <c r="L153" s="253"/>
      <c r="M153" s="254"/>
      <c r="N153" s="255"/>
      <c r="O153" s="255"/>
      <c r="P153" s="255"/>
      <c r="Q153" s="255"/>
      <c r="R153" s="255"/>
      <c r="S153" s="255"/>
      <c r="T153" s="25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7" t="s">
        <v>138</v>
      </c>
      <c r="AU153" s="257" t="s">
        <v>81</v>
      </c>
      <c r="AV153" s="14" t="s">
        <v>79</v>
      </c>
      <c r="AW153" s="14" t="s">
        <v>33</v>
      </c>
      <c r="AX153" s="14" t="s">
        <v>71</v>
      </c>
      <c r="AY153" s="257" t="s">
        <v>127</v>
      </c>
    </row>
    <row r="154" s="14" customFormat="1">
      <c r="A154" s="14"/>
      <c r="B154" s="248"/>
      <c r="C154" s="249"/>
      <c r="D154" s="233" t="s">
        <v>138</v>
      </c>
      <c r="E154" s="250" t="s">
        <v>19</v>
      </c>
      <c r="F154" s="251" t="s">
        <v>230</v>
      </c>
      <c r="G154" s="249"/>
      <c r="H154" s="250" t="s">
        <v>19</v>
      </c>
      <c r="I154" s="252"/>
      <c r="J154" s="249"/>
      <c r="K154" s="249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138</v>
      </c>
      <c r="AU154" s="257" t="s">
        <v>81</v>
      </c>
      <c r="AV154" s="14" t="s">
        <v>79</v>
      </c>
      <c r="AW154" s="14" t="s">
        <v>33</v>
      </c>
      <c r="AX154" s="14" t="s">
        <v>71</v>
      </c>
      <c r="AY154" s="257" t="s">
        <v>127</v>
      </c>
    </row>
    <row r="155" s="13" customFormat="1">
      <c r="A155" s="13"/>
      <c r="B155" s="237"/>
      <c r="C155" s="238"/>
      <c r="D155" s="233" t="s">
        <v>138</v>
      </c>
      <c r="E155" s="239" t="s">
        <v>19</v>
      </c>
      <c r="F155" s="240" t="s">
        <v>79</v>
      </c>
      <c r="G155" s="238"/>
      <c r="H155" s="241">
        <v>1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138</v>
      </c>
      <c r="AU155" s="247" t="s">
        <v>81</v>
      </c>
      <c r="AV155" s="13" t="s">
        <v>81</v>
      </c>
      <c r="AW155" s="13" t="s">
        <v>33</v>
      </c>
      <c r="AX155" s="13" t="s">
        <v>79</v>
      </c>
      <c r="AY155" s="247" t="s">
        <v>127</v>
      </c>
    </row>
    <row r="156" s="2" customFormat="1" ht="16.5" customHeight="1">
      <c r="A156" s="40"/>
      <c r="B156" s="41"/>
      <c r="C156" s="220" t="s">
        <v>7</v>
      </c>
      <c r="D156" s="220" t="s">
        <v>130</v>
      </c>
      <c r="E156" s="221" t="s">
        <v>236</v>
      </c>
      <c r="F156" s="222" t="s">
        <v>237</v>
      </c>
      <c r="G156" s="223" t="s">
        <v>133</v>
      </c>
      <c r="H156" s="224">
        <v>1</v>
      </c>
      <c r="I156" s="225"/>
      <c r="J156" s="226">
        <f>ROUND(I156*H156,2)</f>
        <v>0</v>
      </c>
      <c r="K156" s="222" t="s">
        <v>134</v>
      </c>
      <c r="L156" s="46"/>
      <c r="M156" s="227" t="s">
        <v>19</v>
      </c>
      <c r="N156" s="228" t="s">
        <v>42</v>
      </c>
      <c r="O156" s="8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1" t="s">
        <v>135</v>
      </c>
      <c r="AT156" s="231" t="s">
        <v>130</v>
      </c>
      <c r="AU156" s="231" t="s">
        <v>81</v>
      </c>
      <c r="AY156" s="19" t="s">
        <v>127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9" t="s">
        <v>79</v>
      </c>
      <c r="BK156" s="232">
        <f>ROUND(I156*H156,2)</f>
        <v>0</v>
      </c>
      <c r="BL156" s="19" t="s">
        <v>135</v>
      </c>
      <c r="BM156" s="231" t="s">
        <v>238</v>
      </c>
    </row>
    <row r="157" s="2" customFormat="1">
      <c r="A157" s="40"/>
      <c r="B157" s="41"/>
      <c r="C157" s="42"/>
      <c r="D157" s="233" t="s">
        <v>137</v>
      </c>
      <c r="E157" s="42"/>
      <c r="F157" s="234" t="s">
        <v>237</v>
      </c>
      <c r="G157" s="42"/>
      <c r="H157" s="42"/>
      <c r="I157" s="138"/>
      <c r="J157" s="42"/>
      <c r="K157" s="42"/>
      <c r="L157" s="46"/>
      <c r="M157" s="235"/>
      <c r="N157" s="236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137</v>
      </c>
      <c r="AU157" s="19" t="s">
        <v>81</v>
      </c>
    </row>
    <row r="158" s="13" customFormat="1">
      <c r="A158" s="13"/>
      <c r="B158" s="237"/>
      <c r="C158" s="238"/>
      <c r="D158" s="233" t="s">
        <v>138</v>
      </c>
      <c r="E158" s="239" t="s">
        <v>19</v>
      </c>
      <c r="F158" s="240" t="s">
        <v>239</v>
      </c>
      <c r="G158" s="238"/>
      <c r="H158" s="241">
        <v>1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138</v>
      </c>
      <c r="AU158" s="247" t="s">
        <v>81</v>
      </c>
      <c r="AV158" s="13" t="s">
        <v>81</v>
      </c>
      <c r="AW158" s="13" t="s">
        <v>33</v>
      </c>
      <c r="AX158" s="13" t="s">
        <v>79</v>
      </c>
      <c r="AY158" s="247" t="s">
        <v>127</v>
      </c>
    </row>
    <row r="159" s="12" customFormat="1" ht="22.8" customHeight="1">
      <c r="A159" s="12"/>
      <c r="B159" s="204"/>
      <c r="C159" s="205"/>
      <c r="D159" s="206" t="s">
        <v>70</v>
      </c>
      <c r="E159" s="218" t="s">
        <v>240</v>
      </c>
      <c r="F159" s="218" t="s">
        <v>241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SUM(P160:P181)</f>
        <v>0</v>
      </c>
      <c r="Q159" s="212"/>
      <c r="R159" s="213">
        <f>SUM(R160:R181)</f>
        <v>0</v>
      </c>
      <c r="S159" s="212"/>
      <c r="T159" s="214">
        <f>SUM(T160:T181)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126</v>
      </c>
      <c r="AT159" s="216" t="s">
        <v>70</v>
      </c>
      <c r="AU159" s="216" t="s">
        <v>79</v>
      </c>
      <c r="AY159" s="215" t="s">
        <v>127</v>
      </c>
      <c r="BK159" s="217">
        <f>SUM(BK160:BK181)</f>
        <v>0</v>
      </c>
    </row>
    <row r="160" s="2" customFormat="1" ht="16.5" customHeight="1">
      <c r="A160" s="40"/>
      <c r="B160" s="41"/>
      <c r="C160" s="220" t="s">
        <v>242</v>
      </c>
      <c r="D160" s="220" t="s">
        <v>130</v>
      </c>
      <c r="E160" s="221" t="s">
        <v>243</v>
      </c>
      <c r="F160" s="222" t="s">
        <v>241</v>
      </c>
      <c r="G160" s="223" t="s">
        <v>133</v>
      </c>
      <c r="H160" s="224">
        <v>1</v>
      </c>
      <c r="I160" s="225"/>
      <c r="J160" s="226">
        <f>ROUND(I160*H160,2)</f>
        <v>0</v>
      </c>
      <c r="K160" s="222" t="s">
        <v>134</v>
      </c>
      <c r="L160" s="46"/>
      <c r="M160" s="227" t="s">
        <v>19</v>
      </c>
      <c r="N160" s="228" t="s">
        <v>42</v>
      </c>
      <c r="O160" s="8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135</v>
      </c>
      <c r="AT160" s="231" t="s">
        <v>130</v>
      </c>
      <c r="AU160" s="231" t="s">
        <v>81</v>
      </c>
      <c r="AY160" s="19" t="s">
        <v>127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9" t="s">
        <v>79</v>
      </c>
      <c r="BK160" s="232">
        <f>ROUND(I160*H160,2)</f>
        <v>0</v>
      </c>
      <c r="BL160" s="19" t="s">
        <v>135</v>
      </c>
      <c r="BM160" s="231" t="s">
        <v>244</v>
      </c>
    </row>
    <row r="161" s="2" customFormat="1">
      <c r="A161" s="40"/>
      <c r="B161" s="41"/>
      <c r="C161" s="42"/>
      <c r="D161" s="233" t="s">
        <v>137</v>
      </c>
      <c r="E161" s="42"/>
      <c r="F161" s="234" t="s">
        <v>241</v>
      </c>
      <c r="G161" s="42"/>
      <c r="H161" s="42"/>
      <c r="I161" s="138"/>
      <c r="J161" s="42"/>
      <c r="K161" s="42"/>
      <c r="L161" s="46"/>
      <c r="M161" s="235"/>
      <c r="N161" s="236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137</v>
      </c>
      <c r="AU161" s="19" t="s">
        <v>81</v>
      </c>
    </row>
    <row r="162" s="14" customFormat="1">
      <c r="A162" s="14"/>
      <c r="B162" s="248"/>
      <c r="C162" s="249"/>
      <c r="D162" s="233" t="s">
        <v>138</v>
      </c>
      <c r="E162" s="250" t="s">
        <v>19</v>
      </c>
      <c r="F162" s="251" t="s">
        <v>245</v>
      </c>
      <c r="G162" s="249"/>
      <c r="H162" s="250" t="s">
        <v>19</v>
      </c>
      <c r="I162" s="252"/>
      <c r="J162" s="249"/>
      <c r="K162" s="249"/>
      <c r="L162" s="253"/>
      <c r="M162" s="254"/>
      <c r="N162" s="255"/>
      <c r="O162" s="255"/>
      <c r="P162" s="255"/>
      <c r="Q162" s="255"/>
      <c r="R162" s="255"/>
      <c r="S162" s="255"/>
      <c r="T162" s="25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7" t="s">
        <v>138</v>
      </c>
      <c r="AU162" s="257" t="s">
        <v>81</v>
      </c>
      <c r="AV162" s="14" t="s">
        <v>79</v>
      </c>
      <c r="AW162" s="14" t="s">
        <v>33</v>
      </c>
      <c r="AX162" s="14" t="s">
        <v>71</v>
      </c>
      <c r="AY162" s="257" t="s">
        <v>127</v>
      </c>
    </row>
    <row r="163" s="14" customFormat="1">
      <c r="A163" s="14"/>
      <c r="B163" s="248"/>
      <c r="C163" s="249"/>
      <c r="D163" s="233" t="s">
        <v>138</v>
      </c>
      <c r="E163" s="250" t="s">
        <v>19</v>
      </c>
      <c r="F163" s="251" t="s">
        <v>246</v>
      </c>
      <c r="G163" s="249"/>
      <c r="H163" s="250" t="s">
        <v>19</v>
      </c>
      <c r="I163" s="252"/>
      <c r="J163" s="249"/>
      <c r="K163" s="249"/>
      <c r="L163" s="253"/>
      <c r="M163" s="254"/>
      <c r="N163" s="255"/>
      <c r="O163" s="255"/>
      <c r="P163" s="255"/>
      <c r="Q163" s="255"/>
      <c r="R163" s="255"/>
      <c r="S163" s="255"/>
      <c r="T163" s="25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7" t="s">
        <v>138</v>
      </c>
      <c r="AU163" s="257" t="s">
        <v>81</v>
      </c>
      <c r="AV163" s="14" t="s">
        <v>79</v>
      </c>
      <c r="AW163" s="14" t="s">
        <v>33</v>
      </c>
      <c r="AX163" s="14" t="s">
        <v>71</v>
      </c>
      <c r="AY163" s="257" t="s">
        <v>127</v>
      </c>
    </row>
    <row r="164" s="14" customFormat="1">
      <c r="A164" s="14"/>
      <c r="B164" s="248"/>
      <c r="C164" s="249"/>
      <c r="D164" s="233" t="s">
        <v>138</v>
      </c>
      <c r="E164" s="250" t="s">
        <v>19</v>
      </c>
      <c r="F164" s="251" t="s">
        <v>247</v>
      </c>
      <c r="G164" s="249"/>
      <c r="H164" s="250" t="s">
        <v>19</v>
      </c>
      <c r="I164" s="252"/>
      <c r="J164" s="249"/>
      <c r="K164" s="249"/>
      <c r="L164" s="253"/>
      <c r="M164" s="254"/>
      <c r="N164" s="255"/>
      <c r="O164" s="255"/>
      <c r="P164" s="255"/>
      <c r="Q164" s="255"/>
      <c r="R164" s="255"/>
      <c r="S164" s="255"/>
      <c r="T164" s="25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7" t="s">
        <v>138</v>
      </c>
      <c r="AU164" s="257" t="s">
        <v>81</v>
      </c>
      <c r="AV164" s="14" t="s">
        <v>79</v>
      </c>
      <c r="AW164" s="14" t="s">
        <v>33</v>
      </c>
      <c r="AX164" s="14" t="s">
        <v>71</v>
      </c>
      <c r="AY164" s="257" t="s">
        <v>127</v>
      </c>
    </row>
    <row r="165" s="14" customFormat="1">
      <c r="A165" s="14"/>
      <c r="B165" s="248"/>
      <c r="C165" s="249"/>
      <c r="D165" s="233" t="s">
        <v>138</v>
      </c>
      <c r="E165" s="250" t="s">
        <v>19</v>
      </c>
      <c r="F165" s="251" t="s">
        <v>248</v>
      </c>
      <c r="G165" s="249"/>
      <c r="H165" s="250" t="s">
        <v>19</v>
      </c>
      <c r="I165" s="252"/>
      <c r="J165" s="249"/>
      <c r="K165" s="249"/>
      <c r="L165" s="253"/>
      <c r="M165" s="254"/>
      <c r="N165" s="255"/>
      <c r="O165" s="255"/>
      <c r="P165" s="255"/>
      <c r="Q165" s="255"/>
      <c r="R165" s="255"/>
      <c r="S165" s="255"/>
      <c r="T165" s="25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7" t="s">
        <v>138</v>
      </c>
      <c r="AU165" s="257" t="s">
        <v>81</v>
      </c>
      <c r="AV165" s="14" t="s">
        <v>79</v>
      </c>
      <c r="AW165" s="14" t="s">
        <v>33</v>
      </c>
      <c r="AX165" s="14" t="s">
        <v>71</v>
      </c>
      <c r="AY165" s="257" t="s">
        <v>127</v>
      </c>
    </row>
    <row r="166" s="14" customFormat="1">
      <c r="A166" s="14"/>
      <c r="B166" s="248"/>
      <c r="C166" s="249"/>
      <c r="D166" s="233" t="s">
        <v>138</v>
      </c>
      <c r="E166" s="250" t="s">
        <v>19</v>
      </c>
      <c r="F166" s="251" t="s">
        <v>249</v>
      </c>
      <c r="G166" s="249"/>
      <c r="H166" s="250" t="s">
        <v>19</v>
      </c>
      <c r="I166" s="252"/>
      <c r="J166" s="249"/>
      <c r="K166" s="249"/>
      <c r="L166" s="253"/>
      <c r="M166" s="254"/>
      <c r="N166" s="255"/>
      <c r="O166" s="255"/>
      <c r="P166" s="255"/>
      <c r="Q166" s="255"/>
      <c r="R166" s="255"/>
      <c r="S166" s="255"/>
      <c r="T166" s="25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7" t="s">
        <v>138</v>
      </c>
      <c r="AU166" s="257" t="s">
        <v>81</v>
      </c>
      <c r="AV166" s="14" t="s">
        <v>79</v>
      </c>
      <c r="AW166" s="14" t="s">
        <v>33</v>
      </c>
      <c r="AX166" s="14" t="s">
        <v>71</v>
      </c>
      <c r="AY166" s="257" t="s">
        <v>127</v>
      </c>
    </row>
    <row r="167" s="14" customFormat="1">
      <c r="A167" s="14"/>
      <c r="B167" s="248"/>
      <c r="C167" s="249"/>
      <c r="D167" s="233" t="s">
        <v>138</v>
      </c>
      <c r="E167" s="250" t="s">
        <v>19</v>
      </c>
      <c r="F167" s="251" t="s">
        <v>250</v>
      </c>
      <c r="G167" s="249"/>
      <c r="H167" s="250" t="s">
        <v>19</v>
      </c>
      <c r="I167" s="252"/>
      <c r="J167" s="249"/>
      <c r="K167" s="249"/>
      <c r="L167" s="253"/>
      <c r="M167" s="254"/>
      <c r="N167" s="255"/>
      <c r="O167" s="255"/>
      <c r="P167" s="255"/>
      <c r="Q167" s="255"/>
      <c r="R167" s="255"/>
      <c r="S167" s="255"/>
      <c r="T167" s="25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7" t="s">
        <v>138</v>
      </c>
      <c r="AU167" s="257" t="s">
        <v>81</v>
      </c>
      <c r="AV167" s="14" t="s">
        <v>79</v>
      </c>
      <c r="AW167" s="14" t="s">
        <v>33</v>
      </c>
      <c r="AX167" s="14" t="s">
        <v>71</v>
      </c>
      <c r="AY167" s="257" t="s">
        <v>127</v>
      </c>
    </row>
    <row r="168" s="14" customFormat="1">
      <c r="A168" s="14"/>
      <c r="B168" s="248"/>
      <c r="C168" s="249"/>
      <c r="D168" s="233" t="s">
        <v>138</v>
      </c>
      <c r="E168" s="250" t="s">
        <v>19</v>
      </c>
      <c r="F168" s="251" t="s">
        <v>251</v>
      </c>
      <c r="G168" s="249"/>
      <c r="H168" s="250" t="s">
        <v>19</v>
      </c>
      <c r="I168" s="252"/>
      <c r="J168" s="249"/>
      <c r="K168" s="249"/>
      <c r="L168" s="253"/>
      <c r="M168" s="254"/>
      <c r="N168" s="255"/>
      <c r="O168" s="255"/>
      <c r="P168" s="255"/>
      <c r="Q168" s="255"/>
      <c r="R168" s="255"/>
      <c r="S168" s="255"/>
      <c r="T168" s="25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7" t="s">
        <v>138</v>
      </c>
      <c r="AU168" s="257" t="s">
        <v>81</v>
      </c>
      <c r="AV168" s="14" t="s">
        <v>79</v>
      </c>
      <c r="AW168" s="14" t="s">
        <v>33</v>
      </c>
      <c r="AX168" s="14" t="s">
        <v>71</v>
      </c>
      <c r="AY168" s="257" t="s">
        <v>127</v>
      </c>
    </row>
    <row r="169" s="14" customFormat="1">
      <c r="A169" s="14"/>
      <c r="B169" s="248"/>
      <c r="C169" s="249"/>
      <c r="D169" s="233" t="s">
        <v>138</v>
      </c>
      <c r="E169" s="250" t="s">
        <v>19</v>
      </c>
      <c r="F169" s="251" t="s">
        <v>252</v>
      </c>
      <c r="G169" s="249"/>
      <c r="H169" s="250" t="s">
        <v>19</v>
      </c>
      <c r="I169" s="252"/>
      <c r="J169" s="249"/>
      <c r="K169" s="249"/>
      <c r="L169" s="253"/>
      <c r="M169" s="254"/>
      <c r="N169" s="255"/>
      <c r="O169" s="255"/>
      <c r="P169" s="255"/>
      <c r="Q169" s="255"/>
      <c r="R169" s="255"/>
      <c r="S169" s="255"/>
      <c r="T169" s="25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7" t="s">
        <v>138</v>
      </c>
      <c r="AU169" s="257" t="s">
        <v>81</v>
      </c>
      <c r="AV169" s="14" t="s">
        <v>79</v>
      </c>
      <c r="AW169" s="14" t="s">
        <v>33</v>
      </c>
      <c r="AX169" s="14" t="s">
        <v>71</v>
      </c>
      <c r="AY169" s="257" t="s">
        <v>127</v>
      </c>
    </row>
    <row r="170" s="14" customFormat="1">
      <c r="A170" s="14"/>
      <c r="B170" s="248"/>
      <c r="C170" s="249"/>
      <c r="D170" s="233" t="s">
        <v>138</v>
      </c>
      <c r="E170" s="250" t="s">
        <v>19</v>
      </c>
      <c r="F170" s="251" t="s">
        <v>253</v>
      </c>
      <c r="G170" s="249"/>
      <c r="H170" s="250" t="s">
        <v>19</v>
      </c>
      <c r="I170" s="252"/>
      <c r="J170" s="249"/>
      <c r="K170" s="249"/>
      <c r="L170" s="253"/>
      <c r="M170" s="254"/>
      <c r="N170" s="255"/>
      <c r="O170" s="255"/>
      <c r="P170" s="255"/>
      <c r="Q170" s="255"/>
      <c r="R170" s="255"/>
      <c r="S170" s="255"/>
      <c r="T170" s="25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7" t="s">
        <v>138</v>
      </c>
      <c r="AU170" s="257" t="s">
        <v>81</v>
      </c>
      <c r="AV170" s="14" t="s">
        <v>79</v>
      </c>
      <c r="AW170" s="14" t="s">
        <v>33</v>
      </c>
      <c r="AX170" s="14" t="s">
        <v>71</v>
      </c>
      <c r="AY170" s="257" t="s">
        <v>127</v>
      </c>
    </row>
    <row r="171" s="14" customFormat="1">
      <c r="A171" s="14"/>
      <c r="B171" s="248"/>
      <c r="C171" s="249"/>
      <c r="D171" s="233" t="s">
        <v>138</v>
      </c>
      <c r="E171" s="250" t="s">
        <v>19</v>
      </c>
      <c r="F171" s="251" t="s">
        <v>254</v>
      </c>
      <c r="G171" s="249"/>
      <c r="H171" s="250" t="s">
        <v>19</v>
      </c>
      <c r="I171" s="252"/>
      <c r="J171" s="249"/>
      <c r="K171" s="249"/>
      <c r="L171" s="253"/>
      <c r="M171" s="254"/>
      <c r="N171" s="255"/>
      <c r="O171" s="255"/>
      <c r="P171" s="255"/>
      <c r="Q171" s="255"/>
      <c r="R171" s="255"/>
      <c r="S171" s="255"/>
      <c r="T171" s="25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7" t="s">
        <v>138</v>
      </c>
      <c r="AU171" s="257" t="s">
        <v>81</v>
      </c>
      <c r="AV171" s="14" t="s">
        <v>79</v>
      </c>
      <c r="AW171" s="14" t="s">
        <v>33</v>
      </c>
      <c r="AX171" s="14" t="s">
        <v>71</v>
      </c>
      <c r="AY171" s="257" t="s">
        <v>127</v>
      </c>
    </row>
    <row r="172" s="14" customFormat="1">
      <c r="A172" s="14"/>
      <c r="B172" s="248"/>
      <c r="C172" s="249"/>
      <c r="D172" s="233" t="s">
        <v>138</v>
      </c>
      <c r="E172" s="250" t="s">
        <v>19</v>
      </c>
      <c r="F172" s="251" t="s">
        <v>255</v>
      </c>
      <c r="G172" s="249"/>
      <c r="H172" s="250" t="s">
        <v>19</v>
      </c>
      <c r="I172" s="252"/>
      <c r="J172" s="249"/>
      <c r="K172" s="249"/>
      <c r="L172" s="253"/>
      <c r="M172" s="254"/>
      <c r="N172" s="255"/>
      <c r="O172" s="255"/>
      <c r="P172" s="255"/>
      <c r="Q172" s="255"/>
      <c r="R172" s="255"/>
      <c r="S172" s="255"/>
      <c r="T172" s="25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7" t="s">
        <v>138</v>
      </c>
      <c r="AU172" s="257" t="s">
        <v>81</v>
      </c>
      <c r="AV172" s="14" t="s">
        <v>79</v>
      </c>
      <c r="AW172" s="14" t="s">
        <v>33</v>
      </c>
      <c r="AX172" s="14" t="s">
        <v>71</v>
      </c>
      <c r="AY172" s="257" t="s">
        <v>127</v>
      </c>
    </row>
    <row r="173" s="14" customFormat="1">
      <c r="A173" s="14"/>
      <c r="B173" s="248"/>
      <c r="C173" s="249"/>
      <c r="D173" s="233" t="s">
        <v>138</v>
      </c>
      <c r="E173" s="250" t="s">
        <v>19</v>
      </c>
      <c r="F173" s="251" t="s">
        <v>256</v>
      </c>
      <c r="G173" s="249"/>
      <c r="H173" s="250" t="s">
        <v>19</v>
      </c>
      <c r="I173" s="252"/>
      <c r="J173" s="249"/>
      <c r="K173" s="249"/>
      <c r="L173" s="253"/>
      <c r="M173" s="254"/>
      <c r="N173" s="255"/>
      <c r="O173" s="255"/>
      <c r="P173" s="255"/>
      <c r="Q173" s="255"/>
      <c r="R173" s="255"/>
      <c r="S173" s="255"/>
      <c r="T173" s="25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7" t="s">
        <v>138</v>
      </c>
      <c r="AU173" s="257" t="s">
        <v>81</v>
      </c>
      <c r="AV173" s="14" t="s">
        <v>79</v>
      </c>
      <c r="AW173" s="14" t="s">
        <v>33</v>
      </c>
      <c r="AX173" s="14" t="s">
        <v>71</v>
      </c>
      <c r="AY173" s="257" t="s">
        <v>127</v>
      </c>
    </row>
    <row r="174" s="14" customFormat="1">
      <c r="A174" s="14"/>
      <c r="B174" s="248"/>
      <c r="C174" s="249"/>
      <c r="D174" s="233" t="s">
        <v>138</v>
      </c>
      <c r="E174" s="250" t="s">
        <v>19</v>
      </c>
      <c r="F174" s="251" t="s">
        <v>257</v>
      </c>
      <c r="G174" s="249"/>
      <c r="H174" s="250" t="s">
        <v>19</v>
      </c>
      <c r="I174" s="252"/>
      <c r="J174" s="249"/>
      <c r="K174" s="249"/>
      <c r="L174" s="253"/>
      <c r="M174" s="254"/>
      <c r="N174" s="255"/>
      <c r="O174" s="255"/>
      <c r="P174" s="255"/>
      <c r="Q174" s="255"/>
      <c r="R174" s="255"/>
      <c r="S174" s="255"/>
      <c r="T174" s="25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7" t="s">
        <v>138</v>
      </c>
      <c r="AU174" s="257" t="s">
        <v>81</v>
      </c>
      <c r="AV174" s="14" t="s">
        <v>79</v>
      </c>
      <c r="AW174" s="14" t="s">
        <v>33</v>
      </c>
      <c r="AX174" s="14" t="s">
        <v>71</v>
      </c>
      <c r="AY174" s="257" t="s">
        <v>127</v>
      </c>
    </row>
    <row r="175" s="14" customFormat="1">
      <c r="A175" s="14"/>
      <c r="B175" s="248"/>
      <c r="C175" s="249"/>
      <c r="D175" s="233" t="s">
        <v>138</v>
      </c>
      <c r="E175" s="250" t="s">
        <v>19</v>
      </c>
      <c r="F175" s="251" t="s">
        <v>258</v>
      </c>
      <c r="G175" s="249"/>
      <c r="H175" s="250" t="s">
        <v>19</v>
      </c>
      <c r="I175" s="252"/>
      <c r="J175" s="249"/>
      <c r="K175" s="249"/>
      <c r="L175" s="253"/>
      <c r="M175" s="254"/>
      <c r="N175" s="255"/>
      <c r="O175" s="255"/>
      <c r="P175" s="255"/>
      <c r="Q175" s="255"/>
      <c r="R175" s="255"/>
      <c r="S175" s="255"/>
      <c r="T175" s="25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7" t="s">
        <v>138</v>
      </c>
      <c r="AU175" s="257" t="s">
        <v>81</v>
      </c>
      <c r="AV175" s="14" t="s">
        <v>79</v>
      </c>
      <c r="AW175" s="14" t="s">
        <v>33</v>
      </c>
      <c r="AX175" s="14" t="s">
        <v>71</v>
      </c>
      <c r="AY175" s="257" t="s">
        <v>127</v>
      </c>
    </row>
    <row r="176" s="14" customFormat="1">
      <c r="A176" s="14"/>
      <c r="B176" s="248"/>
      <c r="C176" s="249"/>
      <c r="D176" s="233" t="s">
        <v>138</v>
      </c>
      <c r="E176" s="250" t="s">
        <v>19</v>
      </c>
      <c r="F176" s="251" t="s">
        <v>259</v>
      </c>
      <c r="G176" s="249"/>
      <c r="H176" s="250" t="s">
        <v>19</v>
      </c>
      <c r="I176" s="252"/>
      <c r="J176" s="249"/>
      <c r="K176" s="249"/>
      <c r="L176" s="253"/>
      <c r="M176" s="254"/>
      <c r="N176" s="255"/>
      <c r="O176" s="255"/>
      <c r="P176" s="255"/>
      <c r="Q176" s="255"/>
      <c r="R176" s="255"/>
      <c r="S176" s="255"/>
      <c r="T176" s="25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7" t="s">
        <v>138</v>
      </c>
      <c r="AU176" s="257" t="s">
        <v>81</v>
      </c>
      <c r="AV176" s="14" t="s">
        <v>79</v>
      </c>
      <c r="AW176" s="14" t="s">
        <v>33</v>
      </c>
      <c r="AX176" s="14" t="s">
        <v>71</v>
      </c>
      <c r="AY176" s="257" t="s">
        <v>127</v>
      </c>
    </row>
    <row r="177" s="14" customFormat="1">
      <c r="A177" s="14"/>
      <c r="B177" s="248"/>
      <c r="C177" s="249"/>
      <c r="D177" s="233" t="s">
        <v>138</v>
      </c>
      <c r="E177" s="250" t="s">
        <v>19</v>
      </c>
      <c r="F177" s="251" t="s">
        <v>260</v>
      </c>
      <c r="G177" s="249"/>
      <c r="H177" s="250" t="s">
        <v>19</v>
      </c>
      <c r="I177" s="252"/>
      <c r="J177" s="249"/>
      <c r="K177" s="249"/>
      <c r="L177" s="253"/>
      <c r="M177" s="254"/>
      <c r="N177" s="255"/>
      <c r="O177" s="255"/>
      <c r="P177" s="255"/>
      <c r="Q177" s="255"/>
      <c r="R177" s="255"/>
      <c r="S177" s="255"/>
      <c r="T177" s="25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7" t="s">
        <v>138</v>
      </c>
      <c r="AU177" s="257" t="s">
        <v>81</v>
      </c>
      <c r="AV177" s="14" t="s">
        <v>79</v>
      </c>
      <c r="AW177" s="14" t="s">
        <v>33</v>
      </c>
      <c r="AX177" s="14" t="s">
        <v>71</v>
      </c>
      <c r="AY177" s="257" t="s">
        <v>127</v>
      </c>
    </row>
    <row r="178" s="14" customFormat="1">
      <c r="A178" s="14"/>
      <c r="B178" s="248"/>
      <c r="C178" s="249"/>
      <c r="D178" s="233" t="s">
        <v>138</v>
      </c>
      <c r="E178" s="250" t="s">
        <v>19</v>
      </c>
      <c r="F178" s="251" t="s">
        <v>261</v>
      </c>
      <c r="G178" s="249"/>
      <c r="H178" s="250" t="s">
        <v>19</v>
      </c>
      <c r="I178" s="252"/>
      <c r="J178" s="249"/>
      <c r="K178" s="249"/>
      <c r="L178" s="253"/>
      <c r="M178" s="254"/>
      <c r="N178" s="255"/>
      <c r="O178" s="255"/>
      <c r="P178" s="255"/>
      <c r="Q178" s="255"/>
      <c r="R178" s="255"/>
      <c r="S178" s="255"/>
      <c r="T178" s="25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7" t="s">
        <v>138</v>
      </c>
      <c r="AU178" s="257" t="s">
        <v>81</v>
      </c>
      <c r="AV178" s="14" t="s">
        <v>79</v>
      </c>
      <c r="AW178" s="14" t="s">
        <v>33</v>
      </c>
      <c r="AX178" s="14" t="s">
        <v>71</v>
      </c>
      <c r="AY178" s="257" t="s">
        <v>127</v>
      </c>
    </row>
    <row r="179" s="14" customFormat="1">
      <c r="A179" s="14"/>
      <c r="B179" s="248"/>
      <c r="C179" s="249"/>
      <c r="D179" s="233" t="s">
        <v>138</v>
      </c>
      <c r="E179" s="250" t="s">
        <v>19</v>
      </c>
      <c r="F179" s="251" t="s">
        <v>262</v>
      </c>
      <c r="G179" s="249"/>
      <c r="H179" s="250" t="s">
        <v>19</v>
      </c>
      <c r="I179" s="252"/>
      <c r="J179" s="249"/>
      <c r="K179" s="249"/>
      <c r="L179" s="253"/>
      <c r="M179" s="254"/>
      <c r="N179" s="255"/>
      <c r="O179" s="255"/>
      <c r="P179" s="255"/>
      <c r="Q179" s="255"/>
      <c r="R179" s="255"/>
      <c r="S179" s="255"/>
      <c r="T179" s="25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7" t="s">
        <v>138</v>
      </c>
      <c r="AU179" s="257" t="s">
        <v>81</v>
      </c>
      <c r="AV179" s="14" t="s">
        <v>79</v>
      </c>
      <c r="AW179" s="14" t="s">
        <v>33</v>
      </c>
      <c r="AX179" s="14" t="s">
        <v>71</v>
      </c>
      <c r="AY179" s="257" t="s">
        <v>127</v>
      </c>
    </row>
    <row r="180" s="14" customFormat="1">
      <c r="A180" s="14"/>
      <c r="B180" s="248"/>
      <c r="C180" s="249"/>
      <c r="D180" s="233" t="s">
        <v>138</v>
      </c>
      <c r="E180" s="250" t="s">
        <v>19</v>
      </c>
      <c r="F180" s="251" t="s">
        <v>263</v>
      </c>
      <c r="G180" s="249"/>
      <c r="H180" s="250" t="s">
        <v>19</v>
      </c>
      <c r="I180" s="252"/>
      <c r="J180" s="249"/>
      <c r="K180" s="249"/>
      <c r="L180" s="253"/>
      <c r="M180" s="254"/>
      <c r="N180" s="255"/>
      <c r="O180" s="255"/>
      <c r="P180" s="255"/>
      <c r="Q180" s="255"/>
      <c r="R180" s="255"/>
      <c r="S180" s="255"/>
      <c r="T180" s="25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7" t="s">
        <v>138</v>
      </c>
      <c r="AU180" s="257" t="s">
        <v>81</v>
      </c>
      <c r="AV180" s="14" t="s">
        <v>79</v>
      </c>
      <c r="AW180" s="14" t="s">
        <v>33</v>
      </c>
      <c r="AX180" s="14" t="s">
        <v>71</v>
      </c>
      <c r="AY180" s="257" t="s">
        <v>127</v>
      </c>
    </row>
    <row r="181" s="13" customFormat="1">
      <c r="A181" s="13"/>
      <c r="B181" s="237"/>
      <c r="C181" s="238"/>
      <c r="D181" s="233" t="s">
        <v>138</v>
      </c>
      <c r="E181" s="239" t="s">
        <v>19</v>
      </c>
      <c r="F181" s="240" t="s">
        <v>79</v>
      </c>
      <c r="G181" s="238"/>
      <c r="H181" s="241">
        <v>1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138</v>
      </c>
      <c r="AU181" s="247" t="s">
        <v>81</v>
      </c>
      <c r="AV181" s="13" t="s">
        <v>81</v>
      </c>
      <c r="AW181" s="13" t="s">
        <v>33</v>
      </c>
      <c r="AX181" s="13" t="s">
        <v>79</v>
      </c>
      <c r="AY181" s="247" t="s">
        <v>127</v>
      </c>
    </row>
    <row r="182" s="12" customFormat="1" ht="22.8" customHeight="1">
      <c r="A182" s="12"/>
      <c r="B182" s="204"/>
      <c r="C182" s="205"/>
      <c r="D182" s="206" t="s">
        <v>70</v>
      </c>
      <c r="E182" s="218" t="s">
        <v>264</v>
      </c>
      <c r="F182" s="218" t="s">
        <v>265</v>
      </c>
      <c r="G182" s="205"/>
      <c r="H182" s="205"/>
      <c r="I182" s="208"/>
      <c r="J182" s="219">
        <f>BK182</f>
        <v>0</v>
      </c>
      <c r="K182" s="205"/>
      <c r="L182" s="210"/>
      <c r="M182" s="211"/>
      <c r="N182" s="212"/>
      <c r="O182" s="212"/>
      <c r="P182" s="213">
        <f>SUM(P183:P198)</f>
        <v>0</v>
      </c>
      <c r="Q182" s="212"/>
      <c r="R182" s="213">
        <f>SUM(R183:R198)</f>
        <v>0</v>
      </c>
      <c r="S182" s="212"/>
      <c r="T182" s="214">
        <f>SUM(T183:T198)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5" t="s">
        <v>126</v>
      </c>
      <c r="AT182" s="216" t="s">
        <v>70</v>
      </c>
      <c r="AU182" s="216" t="s">
        <v>79</v>
      </c>
      <c r="AY182" s="215" t="s">
        <v>127</v>
      </c>
      <c r="BK182" s="217">
        <f>SUM(BK183:BK198)</f>
        <v>0</v>
      </c>
    </row>
    <row r="183" s="2" customFormat="1" ht="16.5" customHeight="1">
      <c r="A183" s="40"/>
      <c r="B183" s="41"/>
      <c r="C183" s="220" t="s">
        <v>266</v>
      </c>
      <c r="D183" s="220" t="s">
        <v>130</v>
      </c>
      <c r="E183" s="221" t="s">
        <v>267</v>
      </c>
      <c r="F183" s="222" t="s">
        <v>265</v>
      </c>
      <c r="G183" s="223" t="s">
        <v>133</v>
      </c>
      <c r="H183" s="224">
        <v>1</v>
      </c>
      <c r="I183" s="225"/>
      <c r="J183" s="226">
        <f>ROUND(I183*H183,2)</f>
        <v>0</v>
      </c>
      <c r="K183" s="222" t="s">
        <v>134</v>
      </c>
      <c r="L183" s="46"/>
      <c r="M183" s="227" t="s">
        <v>19</v>
      </c>
      <c r="N183" s="228" t="s">
        <v>42</v>
      </c>
      <c r="O183" s="86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135</v>
      </c>
      <c r="AT183" s="231" t="s">
        <v>130</v>
      </c>
      <c r="AU183" s="231" t="s">
        <v>81</v>
      </c>
      <c r="AY183" s="19" t="s">
        <v>127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79</v>
      </c>
      <c r="BK183" s="232">
        <f>ROUND(I183*H183,2)</f>
        <v>0</v>
      </c>
      <c r="BL183" s="19" t="s">
        <v>135</v>
      </c>
      <c r="BM183" s="231" t="s">
        <v>268</v>
      </c>
    </row>
    <row r="184" s="2" customFormat="1">
      <c r="A184" s="40"/>
      <c r="B184" s="41"/>
      <c r="C184" s="42"/>
      <c r="D184" s="233" t="s">
        <v>137</v>
      </c>
      <c r="E184" s="42"/>
      <c r="F184" s="234" t="s">
        <v>265</v>
      </c>
      <c r="G184" s="42"/>
      <c r="H184" s="42"/>
      <c r="I184" s="138"/>
      <c r="J184" s="42"/>
      <c r="K184" s="42"/>
      <c r="L184" s="46"/>
      <c r="M184" s="235"/>
      <c r="N184" s="236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137</v>
      </c>
      <c r="AU184" s="19" t="s">
        <v>81</v>
      </c>
    </row>
    <row r="185" s="14" customFormat="1">
      <c r="A185" s="14"/>
      <c r="B185" s="248"/>
      <c r="C185" s="249"/>
      <c r="D185" s="233" t="s">
        <v>138</v>
      </c>
      <c r="E185" s="250" t="s">
        <v>19</v>
      </c>
      <c r="F185" s="251" t="s">
        <v>245</v>
      </c>
      <c r="G185" s="249"/>
      <c r="H185" s="250" t="s">
        <v>19</v>
      </c>
      <c r="I185" s="252"/>
      <c r="J185" s="249"/>
      <c r="K185" s="249"/>
      <c r="L185" s="253"/>
      <c r="M185" s="254"/>
      <c r="N185" s="255"/>
      <c r="O185" s="255"/>
      <c r="P185" s="255"/>
      <c r="Q185" s="255"/>
      <c r="R185" s="255"/>
      <c r="S185" s="255"/>
      <c r="T185" s="25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7" t="s">
        <v>138</v>
      </c>
      <c r="AU185" s="257" t="s">
        <v>81</v>
      </c>
      <c r="AV185" s="14" t="s">
        <v>79</v>
      </c>
      <c r="AW185" s="14" t="s">
        <v>33</v>
      </c>
      <c r="AX185" s="14" t="s">
        <v>71</v>
      </c>
      <c r="AY185" s="257" t="s">
        <v>127</v>
      </c>
    </row>
    <row r="186" s="14" customFormat="1">
      <c r="A186" s="14"/>
      <c r="B186" s="248"/>
      <c r="C186" s="249"/>
      <c r="D186" s="233" t="s">
        <v>138</v>
      </c>
      <c r="E186" s="250" t="s">
        <v>19</v>
      </c>
      <c r="F186" s="251" t="s">
        <v>269</v>
      </c>
      <c r="G186" s="249"/>
      <c r="H186" s="250" t="s">
        <v>19</v>
      </c>
      <c r="I186" s="252"/>
      <c r="J186" s="249"/>
      <c r="K186" s="249"/>
      <c r="L186" s="253"/>
      <c r="M186" s="254"/>
      <c r="N186" s="255"/>
      <c r="O186" s="255"/>
      <c r="P186" s="255"/>
      <c r="Q186" s="255"/>
      <c r="R186" s="255"/>
      <c r="S186" s="255"/>
      <c r="T186" s="25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7" t="s">
        <v>138</v>
      </c>
      <c r="AU186" s="257" t="s">
        <v>81</v>
      </c>
      <c r="AV186" s="14" t="s">
        <v>79</v>
      </c>
      <c r="AW186" s="14" t="s">
        <v>33</v>
      </c>
      <c r="AX186" s="14" t="s">
        <v>71</v>
      </c>
      <c r="AY186" s="257" t="s">
        <v>127</v>
      </c>
    </row>
    <row r="187" s="14" customFormat="1">
      <c r="A187" s="14"/>
      <c r="B187" s="248"/>
      <c r="C187" s="249"/>
      <c r="D187" s="233" t="s">
        <v>138</v>
      </c>
      <c r="E187" s="250" t="s">
        <v>19</v>
      </c>
      <c r="F187" s="251" t="s">
        <v>270</v>
      </c>
      <c r="G187" s="249"/>
      <c r="H187" s="250" t="s">
        <v>19</v>
      </c>
      <c r="I187" s="252"/>
      <c r="J187" s="249"/>
      <c r="K187" s="249"/>
      <c r="L187" s="253"/>
      <c r="M187" s="254"/>
      <c r="N187" s="255"/>
      <c r="O187" s="255"/>
      <c r="P187" s="255"/>
      <c r="Q187" s="255"/>
      <c r="R187" s="255"/>
      <c r="S187" s="255"/>
      <c r="T187" s="25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7" t="s">
        <v>138</v>
      </c>
      <c r="AU187" s="257" t="s">
        <v>81</v>
      </c>
      <c r="AV187" s="14" t="s">
        <v>79</v>
      </c>
      <c r="AW187" s="14" t="s">
        <v>33</v>
      </c>
      <c r="AX187" s="14" t="s">
        <v>71</v>
      </c>
      <c r="AY187" s="257" t="s">
        <v>127</v>
      </c>
    </row>
    <row r="188" s="14" customFormat="1">
      <c r="A188" s="14"/>
      <c r="B188" s="248"/>
      <c r="C188" s="249"/>
      <c r="D188" s="233" t="s">
        <v>138</v>
      </c>
      <c r="E188" s="250" t="s">
        <v>19</v>
      </c>
      <c r="F188" s="251" t="s">
        <v>271</v>
      </c>
      <c r="G188" s="249"/>
      <c r="H188" s="250" t="s">
        <v>19</v>
      </c>
      <c r="I188" s="252"/>
      <c r="J188" s="249"/>
      <c r="K188" s="249"/>
      <c r="L188" s="253"/>
      <c r="M188" s="254"/>
      <c r="N188" s="255"/>
      <c r="O188" s="255"/>
      <c r="P188" s="255"/>
      <c r="Q188" s="255"/>
      <c r="R188" s="255"/>
      <c r="S188" s="255"/>
      <c r="T188" s="25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7" t="s">
        <v>138</v>
      </c>
      <c r="AU188" s="257" t="s">
        <v>81</v>
      </c>
      <c r="AV188" s="14" t="s">
        <v>79</v>
      </c>
      <c r="AW188" s="14" t="s">
        <v>33</v>
      </c>
      <c r="AX188" s="14" t="s">
        <v>71</v>
      </c>
      <c r="AY188" s="257" t="s">
        <v>127</v>
      </c>
    </row>
    <row r="189" s="14" customFormat="1">
      <c r="A189" s="14"/>
      <c r="B189" s="248"/>
      <c r="C189" s="249"/>
      <c r="D189" s="233" t="s">
        <v>138</v>
      </c>
      <c r="E189" s="250" t="s">
        <v>19</v>
      </c>
      <c r="F189" s="251" t="s">
        <v>272</v>
      </c>
      <c r="G189" s="249"/>
      <c r="H189" s="250" t="s">
        <v>19</v>
      </c>
      <c r="I189" s="252"/>
      <c r="J189" s="249"/>
      <c r="K189" s="249"/>
      <c r="L189" s="253"/>
      <c r="M189" s="254"/>
      <c r="N189" s="255"/>
      <c r="O189" s="255"/>
      <c r="P189" s="255"/>
      <c r="Q189" s="255"/>
      <c r="R189" s="255"/>
      <c r="S189" s="255"/>
      <c r="T189" s="25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7" t="s">
        <v>138</v>
      </c>
      <c r="AU189" s="257" t="s">
        <v>81</v>
      </c>
      <c r="AV189" s="14" t="s">
        <v>79</v>
      </c>
      <c r="AW189" s="14" t="s">
        <v>33</v>
      </c>
      <c r="AX189" s="14" t="s">
        <v>71</v>
      </c>
      <c r="AY189" s="257" t="s">
        <v>127</v>
      </c>
    </row>
    <row r="190" s="14" customFormat="1">
      <c r="A190" s="14"/>
      <c r="B190" s="248"/>
      <c r="C190" s="249"/>
      <c r="D190" s="233" t="s">
        <v>138</v>
      </c>
      <c r="E190" s="250" t="s">
        <v>19</v>
      </c>
      <c r="F190" s="251" t="s">
        <v>273</v>
      </c>
      <c r="G190" s="249"/>
      <c r="H190" s="250" t="s">
        <v>19</v>
      </c>
      <c r="I190" s="252"/>
      <c r="J190" s="249"/>
      <c r="K190" s="249"/>
      <c r="L190" s="253"/>
      <c r="M190" s="254"/>
      <c r="N190" s="255"/>
      <c r="O190" s="255"/>
      <c r="P190" s="255"/>
      <c r="Q190" s="255"/>
      <c r="R190" s="255"/>
      <c r="S190" s="255"/>
      <c r="T190" s="25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7" t="s">
        <v>138</v>
      </c>
      <c r="AU190" s="257" t="s">
        <v>81</v>
      </c>
      <c r="AV190" s="14" t="s">
        <v>79</v>
      </c>
      <c r="AW190" s="14" t="s">
        <v>33</v>
      </c>
      <c r="AX190" s="14" t="s">
        <v>71</v>
      </c>
      <c r="AY190" s="257" t="s">
        <v>127</v>
      </c>
    </row>
    <row r="191" s="14" customFormat="1">
      <c r="A191" s="14"/>
      <c r="B191" s="248"/>
      <c r="C191" s="249"/>
      <c r="D191" s="233" t="s">
        <v>138</v>
      </c>
      <c r="E191" s="250" t="s">
        <v>19</v>
      </c>
      <c r="F191" s="251" t="s">
        <v>274</v>
      </c>
      <c r="G191" s="249"/>
      <c r="H191" s="250" t="s">
        <v>19</v>
      </c>
      <c r="I191" s="252"/>
      <c r="J191" s="249"/>
      <c r="K191" s="249"/>
      <c r="L191" s="253"/>
      <c r="M191" s="254"/>
      <c r="N191" s="255"/>
      <c r="O191" s="255"/>
      <c r="P191" s="255"/>
      <c r="Q191" s="255"/>
      <c r="R191" s="255"/>
      <c r="S191" s="255"/>
      <c r="T191" s="25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7" t="s">
        <v>138</v>
      </c>
      <c r="AU191" s="257" t="s">
        <v>81</v>
      </c>
      <c r="AV191" s="14" t="s">
        <v>79</v>
      </c>
      <c r="AW191" s="14" t="s">
        <v>33</v>
      </c>
      <c r="AX191" s="14" t="s">
        <v>71</v>
      </c>
      <c r="AY191" s="257" t="s">
        <v>127</v>
      </c>
    </row>
    <row r="192" s="14" customFormat="1">
      <c r="A192" s="14"/>
      <c r="B192" s="248"/>
      <c r="C192" s="249"/>
      <c r="D192" s="233" t="s">
        <v>138</v>
      </c>
      <c r="E192" s="250" t="s">
        <v>19</v>
      </c>
      <c r="F192" s="251" t="s">
        <v>275</v>
      </c>
      <c r="G192" s="249"/>
      <c r="H192" s="250" t="s">
        <v>19</v>
      </c>
      <c r="I192" s="252"/>
      <c r="J192" s="249"/>
      <c r="K192" s="249"/>
      <c r="L192" s="253"/>
      <c r="M192" s="254"/>
      <c r="N192" s="255"/>
      <c r="O192" s="255"/>
      <c r="P192" s="255"/>
      <c r="Q192" s="255"/>
      <c r="R192" s="255"/>
      <c r="S192" s="255"/>
      <c r="T192" s="25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7" t="s">
        <v>138</v>
      </c>
      <c r="AU192" s="257" t="s">
        <v>81</v>
      </c>
      <c r="AV192" s="14" t="s">
        <v>79</v>
      </c>
      <c r="AW192" s="14" t="s">
        <v>33</v>
      </c>
      <c r="AX192" s="14" t="s">
        <v>71</v>
      </c>
      <c r="AY192" s="257" t="s">
        <v>127</v>
      </c>
    </row>
    <row r="193" s="14" customFormat="1">
      <c r="A193" s="14"/>
      <c r="B193" s="248"/>
      <c r="C193" s="249"/>
      <c r="D193" s="233" t="s">
        <v>138</v>
      </c>
      <c r="E193" s="250" t="s">
        <v>19</v>
      </c>
      <c r="F193" s="251" t="s">
        <v>276</v>
      </c>
      <c r="G193" s="249"/>
      <c r="H193" s="250" t="s">
        <v>19</v>
      </c>
      <c r="I193" s="252"/>
      <c r="J193" s="249"/>
      <c r="K193" s="249"/>
      <c r="L193" s="253"/>
      <c r="M193" s="254"/>
      <c r="N193" s="255"/>
      <c r="O193" s="255"/>
      <c r="P193" s="255"/>
      <c r="Q193" s="255"/>
      <c r="R193" s="255"/>
      <c r="S193" s="255"/>
      <c r="T193" s="25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7" t="s">
        <v>138</v>
      </c>
      <c r="AU193" s="257" t="s">
        <v>81</v>
      </c>
      <c r="AV193" s="14" t="s">
        <v>79</v>
      </c>
      <c r="AW193" s="14" t="s">
        <v>33</v>
      </c>
      <c r="AX193" s="14" t="s">
        <v>71</v>
      </c>
      <c r="AY193" s="257" t="s">
        <v>127</v>
      </c>
    </row>
    <row r="194" s="14" customFormat="1">
      <c r="A194" s="14"/>
      <c r="B194" s="248"/>
      <c r="C194" s="249"/>
      <c r="D194" s="233" t="s">
        <v>138</v>
      </c>
      <c r="E194" s="250" t="s">
        <v>19</v>
      </c>
      <c r="F194" s="251" t="s">
        <v>277</v>
      </c>
      <c r="G194" s="249"/>
      <c r="H194" s="250" t="s">
        <v>19</v>
      </c>
      <c r="I194" s="252"/>
      <c r="J194" s="249"/>
      <c r="K194" s="249"/>
      <c r="L194" s="253"/>
      <c r="M194" s="254"/>
      <c r="N194" s="255"/>
      <c r="O194" s="255"/>
      <c r="P194" s="255"/>
      <c r="Q194" s="255"/>
      <c r="R194" s="255"/>
      <c r="S194" s="255"/>
      <c r="T194" s="25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7" t="s">
        <v>138</v>
      </c>
      <c r="AU194" s="257" t="s">
        <v>81</v>
      </c>
      <c r="AV194" s="14" t="s">
        <v>79</v>
      </c>
      <c r="AW194" s="14" t="s">
        <v>33</v>
      </c>
      <c r="AX194" s="14" t="s">
        <v>71</v>
      </c>
      <c r="AY194" s="257" t="s">
        <v>127</v>
      </c>
    </row>
    <row r="195" s="14" customFormat="1">
      <c r="A195" s="14"/>
      <c r="B195" s="248"/>
      <c r="C195" s="249"/>
      <c r="D195" s="233" t="s">
        <v>138</v>
      </c>
      <c r="E195" s="250" t="s">
        <v>19</v>
      </c>
      <c r="F195" s="251" t="s">
        <v>278</v>
      </c>
      <c r="G195" s="249"/>
      <c r="H195" s="250" t="s">
        <v>19</v>
      </c>
      <c r="I195" s="252"/>
      <c r="J195" s="249"/>
      <c r="K195" s="249"/>
      <c r="L195" s="253"/>
      <c r="M195" s="254"/>
      <c r="N195" s="255"/>
      <c r="O195" s="255"/>
      <c r="P195" s="255"/>
      <c r="Q195" s="255"/>
      <c r="R195" s="255"/>
      <c r="S195" s="255"/>
      <c r="T195" s="25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7" t="s">
        <v>138</v>
      </c>
      <c r="AU195" s="257" t="s">
        <v>81</v>
      </c>
      <c r="AV195" s="14" t="s">
        <v>79</v>
      </c>
      <c r="AW195" s="14" t="s">
        <v>33</v>
      </c>
      <c r="AX195" s="14" t="s">
        <v>71</v>
      </c>
      <c r="AY195" s="257" t="s">
        <v>127</v>
      </c>
    </row>
    <row r="196" s="14" customFormat="1">
      <c r="A196" s="14"/>
      <c r="B196" s="248"/>
      <c r="C196" s="249"/>
      <c r="D196" s="233" t="s">
        <v>138</v>
      </c>
      <c r="E196" s="250" t="s">
        <v>19</v>
      </c>
      <c r="F196" s="251" t="s">
        <v>262</v>
      </c>
      <c r="G196" s="249"/>
      <c r="H196" s="250" t="s">
        <v>19</v>
      </c>
      <c r="I196" s="252"/>
      <c r="J196" s="249"/>
      <c r="K196" s="249"/>
      <c r="L196" s="253"/>
      <c r="M196" s="254"/>
      <c r="N196" s="255"/>
      <c r="O196" s="255"/>
      <c r="P196" s="255"/>
      <c r="Q196" s="255"/>
      <c r="R196" s="255"/>
      <c r="S196" s="255"/>
      <c r="T196" s="25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7" t="s">
        <v>138</v>
      </c>
      <c r="AU196" s="257" t="s">
        <v>81</v>
      </c>
      <c r="AV196" s="14" t="s">
        <v>79</v>
      </c>
      <c r="AW196" s="14" t="s">
        <v>33</v>
      </c>
      <c r="AX196" s="14" t="s">
        <v>71</v>
      </c>
      <c r="AY196" s="257" t="s">
        <v>127</v>
      </c>
    </row>
    <row r="197" s="14" customFormat="1">
      <c r="A197" s="14"/>
      <c r="B197" s="248"/>
      <c r="C197" s="249"/>
      <c r="D197" s="233" t="s">
        <v>138</v>
      </c>
      <c r="E197" s="250" t="s">
        <v>19</v>
      </c>
      <c r="F197" s="251" t="s">
        <v>263</v>
      </c>
      <c r="G197" s="249"/>
      <c r="H197" s="250" t="s">
        <v>19</v>
      </c>
      <c r="I197" s="252"/>
      <c r="J197" s="249"/>
      <c r="K197" s="249"/>
      <c r="L197" s="253"/>
      <c r="M197" s="254"/>
      <c r="N197" s="255"/>
      <c r="O197" s="255"/>
      <c r="P197" s="255"/>
      <c r="Q197" s="255"/>
      <c r="R197" s="255"/>
      <c r="S197" s="255"/>
      <c r="T197" s="25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7" t="s">
        <v>138</v>
      </c>
      <c r="AU197" s="257" t="s">
        <v>81</v>
      </c>
      <c r="AV197" s="14" t="s">
        <v>79</v>
      </c>
      <c r="AW197" s="14" t="s">
        <v>33</v>
      </c>
      <c r="AX197" s="14" t="s">
        <v>71</v>
      </c>
      <c r="AY197" s="257" t="s">
        <v>127</v>
      </c>
    </row>
    <row r="198" s="13" customFormat="1">
      <c r="A198" s="13"/>
      <c r="B198" s="237"/>
      <c r="C198" s="238"/>
      <c r="D198" s="233" t="s">
        <v>138</v>
      </c>
      <c r="E198" s="239" t="s">
        <v>19</v>
      </c>
      <c r="F198" s="240" t="s">
        <v>79</v>
      </c>
      <c r="G198" s="238"/>
      <c r="H198" s="241">
        <v>1</v>
      </c>
      <c r="I198" s="242"/>
      <c r="J198" s="238"/>
      <c r="K198" s="238"/>
      <c r="L198" s="243"/>
      <c r="M198" s="258"/>
      <c r="N198" s="259"/>
      <c r="O198" s="259"/>
      <c r="P198" s="259"/>
      <c r="Q198" s="259"/>
      <c r="R198" s="259"/>
      <c r="S198" s="259"/>
      <c r="T198" s="26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138</v>
      </c>
      <c r="AU198" s="247" t="s">
        <v>81</v>
      </c>
      <c r="AV198" s="13" t="s">
        <v>81</v>
      </c>
      <c r="AW198" s="13" t="s">
        <v>33</v>
      </c>
      <c r="AX198" s="13" t="s">
        <v>79</v>
      </c>
      <c r="AY198" s="247" t="s">
        <v>127</v>
      </c>
    </row>
    <row r="199" s="2" customFormat="1" ht="6.96" customHeight="1">
      <c r="A199" s="40"/>
      <c r="B199" s="61"/>
      <c r="C199" s="62"/>
      <c r="D199" s="62"/>
      <c r="E199" s="62"/>
      <c r="F199" s="62"/>
      <c r="G199" s="62"/>
      <c r="H199" s="62"/>
      <c r="I199" s="168"/>
      <c r="J199" s="62"/>
      <c r="K199" s="62"/>
      <c r="L199" s="46"/>
      <c r="M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</row>
  </sheetData>
  <sheetProtection sheet="1" autoFilter="0" formatColumns="0" formatRows="0" objects="1" scenarios="1" spinCount="100000" saltValue="NcEIpr3dNjwQoX/gWzCzDN54Y1u3dnWQbo+swgzbk7Twf8XJJ4Yc2A6WoI7dc6qyWmD9jJdUudox5Ywr0+lSZg==" hashValue="PSYvNIJRALpCrNncyAsEO54tidLB8Pt+H+KOCNPi0NOwrAPMuQ9WkYceI0Yd5mgOun3ZXu5I2PSAT1shMppMog==" algorithmName="SHA-512" password="CC35"/>
  <autoFilter ref="C84:K19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0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81</v>
      </c>
    </row>
    <row r="4" s="1" customFormat="1" ht="24.96" customHeight="1">
      <c r="B4" s="22"/>
      <c r="D4" s="134" t="s">
        <v>97</v>
      </c>
      <c r="I4" s="130"/>
      <c r="L4" s="22"/>
      <c r="M4" s="135" t="s">
        <v>10</v>
      </c>
      <c r="AT4" s="19" t="s">
        <v>4</v>
      </c>
    </row>
    <row r="5" s="1" customFormat="1" ht="6.96" customHeight="1">
      <c r="B5" s="22"/>
      <c r="I5" s="130"/>
      <c r="L5" s="22"/>
    </row>
    <row r="6" s="1" customFormat="1" ht="12" customHeight="1">
      <c r="B6" s="22"/>
      <c r="D6" s="136" t="s">
        <v>16</v>
      </c>
      <c r="I6" s="130"/>
      <c r="L6" s="22"/>
    </row>
    <row r="7" s="1" customFormat="1" ht="16.5" customHeight="1">
      <c r="B7" s="22"/>
      <c r="E7" s="137" t="str">
        <f>'Rekapitulace stavby'!K6</f>
        <v>Za Černým mostem Y502, Praha 9, č. akce 999639</v>
      </c>
      <c r="F7" s="136"/>
      <c r="G7" s="136"/>
      <c r="H7" s="136"/>
      <c r="I7" s="130"/>
      <c r="L7" s="22"/>
    </row>
    <row r="8" s="2" customFormat="1" ht="12" customHeight="1">
      <c r="A8" s="40"/>
      <c r="B8" s="46"/>
      <c r="C8" s="40"/>
      <c r="D8" s="136" t="s">
        <v>98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0" t="s">
        <v>279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10. 6. 2020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tr">
        <f>IF('Rekapitulace stavby'!AN10="","",'Rekapitulace stavby'!AN10)</f>
        <v/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1" t="str">
        <f>IF('Rekapitulace stavby'!E11="","",'Rekapitulace stavby'!E11)</f>
        <v>TSK hl.m.Prahy</v>
      </c>
      <c r="F15" s="40"/>
      <c r="G15" s="40"/>
      <c r="H15" s="40"/>
      <c r="I15" s="142" t="s">
        <v>28</v>
      </c>
      <c r="J15" s="141" t="str">
        <f>IF('Rekapitulace stavby'!AN11="","",'Rekapitulace stavby'!AN11)</f>
        <v/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">
        <v>19</v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1" t="s">
        <v>100</v>
      </c>
      <c r="F24" s="40"/>
      <c r="G24" s="40"/>
      <c r="H24" s="40"/>
      <c r="I24" s="142" t="s">
        <v>28</v>
      </c>
      <c r="J24" s="141" t="s">
        <v>19</v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6" t="s">
        <v>35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1" t="s">
        <v>37</v>
      </c>
      <c r="E30" s="40"/>
      <c r="F30" s="40"/>
      <c r="G30" s="40"/>
      <c r="H30" s="40"/>
      <c r="I30" s="138"/>
      <c r="J30" s="152">
        <f>ROUND(J84, 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3" t="s">
        <v>39</v>
      </c>
      <c r="G32" s="40"/>
      <c r="H32" s="40"/>
      <c r="I32" s="154" t="s">
        <v>38</v>
      </c>
      <c r="J32" s="153" t="s">
        <v>40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41</v>
      </c>
      <c r="E33" s="136" t="s">
        <v>42</v>
      </c>
      <c r="F33" s="156">
        <f>ROUND((SUM(BE84:BE293)),  2)</f>
        <v>0</v>
      </c>
      <c r="G33" s="40"/>
      <c r="H33" s="40"/>
      <c r="I33" s="157">
        <v>0.20999999999999999</v>
      </c>
      <c r="J33" s="156">
        <f>ROUND(((SUM(BE84:BE293))*I33),  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6" t="s">
        <v>43</v>
      </c>
      <c r="F34" s="156">
        <f>ROUND((SUM(BF84:BF293)),  2)</f>
        <v>0</v>
      </c>
      <c r="G34" s="40"/>
      <c r="H34" s="40"/>
      <c r="I34" s="157">
        <v>0.14999999999999999</v>
      </c>
      <c r="J34" s="156">
        <f>ROUND(((SUM(BF84:BF293))*I34),  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6" t="s">
        <v>44</v>
      </c>
      <c r="F35" s="156">
        <f>ROUND((SUM(BG84:BG293)),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6" t="s">
        <v>45</v>
      </c>
      <c r="F36" s="156">
        <f>ROUND((SUM(BH84:BH293)),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6" t="s">
        <v>46</v>
      </c>
      <c r="F37" s="156">
        <f>ROUND((SUM(BI84:BI293)),  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2" t="str">
        <f>E7</f>
        <v>Za Černým mostem Y502, Praha 9, č. akce 999639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001 - Bourací práce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42" t="s">
        <v>23</v>
      </c>
      <c r="J52" s="74" t="str">
        <f>IF(J12="","",J12)</f>
        <v>10. 6. 2020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hl.m.Prahy</v>
      </c>
      <c r="G54" s="42"/>
      <c r="H54" s="42"/>
      <c r="I54" s="142" t="s">
        <v>31</v>
      </c>
      <c r="J54" s="38" t="str">
        <f>E21</f>
        <v>Pontex spol. s r.o.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>ing.Doležalová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102</v>
      </c>
      <c r="D57" s="174"/>
      <c r="E57" s="174"/>
      <c r="F57" s="174"/>
      <c r="G57" s="174"/>
      <c r="H57" s="174"/>
      <c r="I57" s="175"/>
      <c r="J57" s="176" t="s">
        <v>103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69</v>
      </c>
      <c r="D59" s="42"/>
      <c r="E59" s="42"/>
      <c r="F59" s="42"/>
      <c r="G59" s="42"/>
      <c r="H59" s="42"/>
      <c r="I59" s="138"/>
      <c r="J59" s="104">
        <f>J84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="9" customFormat="1" ht="24.96" customHeight="1">
      <c r="A60" s="9"/>
      <c r="B60" s="178"/>
      <c r="C60" s="179"/>
      <c r="D60" s="180" t="s">
        <v>280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281</v>
      </c>
      <c r="E61" s="188"/>
      <c r="F61" s="188"/>
      <c r="G61" s="188"/>
      <c r="H61" s="188"/>
      <c r="I61" s="189"/>
      <c r="J61" s="190">
        <f>J86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282</v>
      </c>
      <c r="E62" s="188"/>
      <c r="F62" s="188"/>
      <c r="G62" s="188"/>
      <c r="H62" s="188"/>
      <c r="I62" s="189"/>
      <c r="J62" s="190">
        <f>J181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283</v>
      </c>
      <c r="E63" s="188"/>
      <c r="F63" s="188"/>
      <c r="G63" s="188"/>
      <c r="H63" s="188"/>
      <c r="I63" s="189"/>
      <c r="J63" s="190">
        <f>J240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284</v>
      </c>
      <c r="E64" s="188"/>
      <c r="F64" s="188"/>
      <c r="G64" s="188"/>
      <c r="H64" s="188"/>
      <c r="I64" s="189"/>
      <c r="J64" s="190">
        <f>J291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40"/>
      <c r="B65" s="41"/>
      <c r="C65" s="42"/>
      <c r="D65" s="42"/>
      <c r="E65" s="42"/>
      <c r="F65" s="42"/>
      <c r="G65" s="42"/>
      <c r="H65" s="42"/>
      <c r="I65" s="138"/>
      <c r="J65" s="42"/>
      <c r="K65" s="42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6.96" customHeight="1">
      <c r="A66" s="40"/>
      <c r="B66" s="61"/>
      <c r="C66" s="62"/>
      <c r="D66" s="62"/>
      <c r="E66" s="62"/>
      <c r="F66" s="62"/>
      <c r="G66" s="62"/>
      <c r="H66" s="62"/>
      <c r="I66" s="168"/>
      <c r="J66" s="62"/>
      <c r="K66" s="6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="2" customFormat="1" ht="6.96" customHeight="1">
      <c r="A70" s="40"/>
      <c r="B70" s="63"/>
      <c r="C70" s="64"/>
      <c r="D70" s="64"/>
      <c r="E70" s="64"/>
      <c r="F70" s="64"/>
      <c r="G70" s="64"/>
      <c r="H70" s="64"/>
      <c r="I70" s="171"/>
      <c r="J70" s="64"/>
      <c r="K70" s="64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24.96" customHeight="1">
      <c r="A71" s="40"/>
      <c r="B71" s="41"/>
      <c r="C71" s="25" t="s">
        <v>111</v>
      </c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6.5" customHeight="1">
      <c r="A74" s="40"/>
      <c r="B74" s="41"/>
      <c r="C74" s="42"/>
      <c r="D74" s="42"/>
      <c r="E74" s="172" t="str">
        <f>E7</f>
        <v>Za Černým mostem Y502, Praha 9, č. akce 999639</v>
      </c>
      <c r="F74" s="34"/>
      <c r="G74" s="34"/>
      <c r="H74" s="34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98</v>
      </c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71" t="str">
        <f>E9</f>
        <v>SO 001 - Bourací práce</v>
      </c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 </v>
      </c>
      <c r="G78" s="42"/>
      <c r="H78" s="42"/>
      <c r="I78" s="142" t="s">
        <v>23</v>
      </c>
      <c r="J78" s="74" t="str">
        <f>IF(J12="","",J12)</f>
        <v>10. 6. 2020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TSK hl.m.Prahy</v>
      </c>
      <c r="G80" s="42"/>
      <c r="H80" s="42"/>
      <c r="I80" s="142" t="s">
        <v>31</v>
      </c>
      <c r="J80" s="38" t="str">
        <f>E21</f>
        <v>Pontex spol. s r.o.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142" t="s">
        <v>34</v>
      </c>
      <c r="J81" s="38" t="str">
        <f>E24</f>
        <v>ing.Doležalová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0.32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11" customFormat="1" ht="29.28" customHeight="1">
      <c r="A83" s="192"/>
      <c r="B83" s="193"/>
      <c r="C83" s="194" t="s">
        <v>112</v>
      </c>
      <c r="D83" s="195" t="s">
        <v>56</v>
      </c>
      <c r="E83" s="195" t="s">
        <v>52</v>
      </c>
      <c r="F83" s="195" t="s">
        <v>53</v>
      </c>
      <c r="G83" s="195" t="s">
        <v>113</v>
      </c>
      <c r="H83" s="195" t="s">
        <v>114</v>
      </c>
      <c r="I83" s="196" t="s">
        <v>115</v>
      </c>
      <c r="J83" s="195" t="s">
        <v>103</v>
      </c>
      <c r="K83" s="197" t="s">
        <v>116</v>
      </c>
      <c r="L83" s="198"/>
      <c r="M83" s="94" t="s">
        <v>19</v>
      </c>
      <c r="N83" s="95" t="s">
        <v>41</v>
      </c>
      <c r="O83" s="95" t="s">
        <v>117</v>
      </c>
      <c r="P83" s="95" t="s">
        <v>118</v>
      </c>
      <c r="Q83" s="95" t="s">
        <v>119</v>
      </c>
      <c r="R83" s="95" t="s">
        <v>120</v>
      </c>
      <c r="S83" s="95" t="s">
        <v>121</v>
      </c>
      <c r="T83" s="96" t="s">
        <v>122</v>
      </c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</row>
    <row r="84" s="2" customFormat="1" ht="22.8" customHeight="1">
      <c r="A84" s="40"/>
      <c r="B84" s="41"/>
      <c r="C84" s="101" t="s">
        <v>123</v>
      </c>
      <c r="D84" s="42"/>
      <c r="E84" s="42"/>
      <c r="F84" s="42"/>
      <c r="G84" s="42"/>
      <c r="H84" s="42"/>
      <c r="I84" s="138"/>
      <c r="J84" s="199">
        <f>BK84</f>
        <v>0</v>
      </c>
      <c r="K84" s="42"/>
      <c r="L84" s="46"/>
      <c r="M84" s="97"/>
      <c r="N84" s="200"/>
      <c r="O84" s="98"/>
      <c r="P84" s="201">
        <f>P85</f>
        <v>0</v>
      </c>
      <c r="Q84" s="98"/>
      <c r="R84" s="201">
        <f>R85</f>
        <v>72.901871389999997</v>
      </c>
      <c r="S84" s="98"/>
      <c r="T84" s="202">
        <f>T85</f>
        <v>2615.56423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70</v>
      </c>
      <c r="AU84" s="19" t="s">
        <v>104</v>
      </c>
      <c r="BK84" s="203">
        <f>BK85</f>
        <v>0</v>
      </c>
    </row>
    <row r="85" s="12" customFormat="1" ht="25.92" customHeight="1">
      <c r="A85" s="12"/>
      <c r="B85" s="204"/>
      <c r="C85" s="205"/>
      <c r="D85" s="206" t="s">
        <v>70</v>
      </c>
      <c r="E85" s="207" t="s">
        <v>285</v>
      </c>
      <c r="F85" s="207" t="s">
        <v>286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P86+P181+P240+P291</f>
        <v>0</v>
      </c>
      <c r="Q85" s="212"/>
      <c r="R85" s="213">
        <f>R86+R181+R240+R291</f>
        <v>72.901871389999997</v>
      </c>
      <c r="S85" s="212"/>
      <c r="T85" s="214">
        <f>T86+T181+T240+T291</f>
        <v>2615.56423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5" t="s">
        <v>79</v>
      </c>
      <c r="AT85" s="216" t="s">
        <v>70</v>
      </c>
      <c r="AU85" s="216" t="s">
        <v>71</v>
      </c>
      <c r="AY85" s="215" t="s">
        <v>127</v>
      </c>
      <c r="BK85" s="217">
        <f>BK86+BK181+BK240+BK291</f>
        <v>0</v>
      </c>
    </row>
    <row r="86" s="12" customFormat="1" ht="22.8" customHeight="1">
      <c r="A86" s="12"/>
      <c r="B86" s="204"/>
      <c r="C86" s="205"/>
      <c r="D86" s="206" t="s">
        <v>70</v>
      </c>
      <c r="E86" s="218" t="s">
        <v>79</v>
      </c>
      <c r="F86" s="218" t="s">
        <v>287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SUM(P87:P180)</f>
        <v>0</v>
      </c>
      <c r="Q86" s="212"/>
      <c r="R86" s="213">
        <f>SUM(R87:R180)</f>
        <v>0.1751385</v>
      </c>
      <c r="S86" s="212"/>
      <c r="T86" s="214">
        <f>SUM(T87:T180)</f>
        <v>1108.51937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5" t="s">
        <v>79</v>
      </c>
      <c r="AT86" s="216" t="s">
        <v>70</v>
      </c>
      <c r="AU86" s="216" t="s">
        <v>79</v>
      </c>
      <c r="AY86" s="215" t="s">
        <v>127</v>
      </c>
      <c r="BK86" s="217">
        <f>SUM(BK87:BK180)</f>
        <v>0</v>
      </c>
    </row>
    <row r="87" s="2" customFormat="1" ht="21.75" customHeight="1">
      <c r="A87" s="40"/>
      <c r="B87" s="41"/>
      <c r="C87" s="220" t="s">
        <v>79</v>
      </c>
      <c r="D87" s="220" t="s">
        <v>130</v>
      </c>
      <c r="E87" s="221" t="s">
        <v>288</v>
      </c>
      <c r="F87" s="222" t="s">
        <v>289</v>
      </c>
      <c r="G87" s="223" t="s">
        <v>290</v>
      </c>
      <c r="H87" s="224">
        <v>140</v>
      </c>
      <c r="I87" s="225"/>
      <c r="J87" s="226">
        <f>ROUND(I87*H87,2)</f>
        <v>0</v>
      </c>
      <c r="K87" s="222" t="s">
        <v>134</v>
      </c>
      <c r="L87" s="46"/>
      <c r="M87" s="227" t="s">
        <v>19</v>
      </c>
      <c r="N87" s="228" t="s">
        <v>42</v>
      </c>
      <c r="O87" s="8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1" t="s">
        <v>150</v>
      </c>
      <c r="AT87" s="231" t="s">
        <v>130</v>
      </c>
      <c r="AU87" s="231" t="s">
        <v>81</v>
      </c>
      <c r="AY87" s="19" t="s">
        <v>127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9" t="s">
        <v>79</v>
      </c>
      <c r="BK87" s="232">
        <f>ROUND(I87*H87,2)</f>
        <v>0</v>
      </c>
      <c r="BL87" s="19" t="s">
        <v>150</v>
      </c>
      <c r="BM87" s="231" t="s">
        <v>291</v>
      </c>
    </row>
    <row r="88" s="2" customFormat="1">
      <c r="A88" s="40"/>
      <c r="B88" s="41"/>
      <c r="C88" s="42"/>
      <c r="D88" s="233" t="s">
        <v>137</v>
      </c>
      <c r="E88" s="42"/>
      <c r="F88" s="234" t="s">
        <v>292</v>
      </c>
      <c r="G88" s="42"/>
      <c r="H88" s="42"/>
      <c r="I88" s="138"/>
      <c r="J88" s="42"/>
      <c r="K88" s="42"/>
      <c r="L88" s="46"/>
      <c r="M88" s="235"/>
      <c r="N88" s="236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137</v>
      </c>
      <c r="AU88" s="19" t="s">
        <v>81</v>
      </c>
    </row>
    <row r="89" s="13" customFormat="1">
      <c r="A89" s="13"/>
      <c r="B89" s="237"/>
      <c r="C89" s="238"/>
      <c r="D89" s="233" t="s">
        <v>138</v>
      </c>
      <c r="E89" s="239" t="s">
        <v>19</v>
      </c>
      <c r="F89" s="240" t="s">
        <v>293</v>
      </c>
      <c r="G89" s="238"/>
      <c r="H89" s="241">
        <v>140</v>
      </c>
      <c r="I89" s="242"/>
      <c r="J89" s="238"/>
      <c r="K89" s="238"/>
      <c r="L89" s="243"/>
      <c r="M89" s="244"/>
      <c r="N89" s="245"/>
      <c r="O89" s="245"/>
      <c r="P89" s="245"/>
      <c r="Q89" s="245"/>
      <c r="R89" s="245"/>
      <c r="S89" s="245"/>
      <c r="T89" s="24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7" t="s">
        <v>138</v>
      </c>
      <c r="AU89" s="247" t="s">
        <v>81</v>
      </c>
      <c r="AV89" s="13" t="s">
        <v>81</v>
      </c>
      <c r="AW89" s="13" t="s">
        <v>33</v>
      </c>
      <c r="AX89" s="13" t="s">
        <v>79</v>
      </c>
      <c r="AY89" s="247" t="s">
        <v>127</v>
      </c>
    </row>
    <row r="90" s="2" customFormat="1" ht="16.5" customHeight="1">
      <c r="A90" s="40"/>
      <c r="B90" s="41"/>
      <c r="C90" s="220" t="s">
        <v>81</v>
      </c>
      <c r="D90" s="220" t="s">
        <v>130</v>
      </c>
      <c r="E90" s="221" t="s">
        <v>294</v>
      </c>
      <c r="F90" s="222" t="s">
        <v>295</v>
      </c>
      <c r="G90" s="223" t="s">
        <v>296</v>
      </c>
      <c r="H90" s="224">
        <v>2</v>
      </c>
      <c r="I90" s="225"/>
      <c r="J90" s="226">
        <f>ROUND(I90*H90,2)</f>
        <v>0</v>
      </c>
      <c r="K90" s="222" t="s">
        <v>134</v>
      </c>
      <c r="L90" s="46"/>
      <c r="M90" s="227" t="s">
        <v>19</v>
      </c>
      <c r="N90" s="228" t="s">
        <v>42</v>
      </c>
      <c r="O90" s="8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150</v>
      </c>
      <c r="AT90" s="231" t="s">
        <v>130</v>
      </c>
      <c r="AU90" s="231" t="s">
        <v>81</v>
      </c>
      <c r="AY90" s="19" t="s">
        <v>127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79</v>
      </c>
      <c r="BK90" s="232">
        <f>ROUND(I90*H90,2)</f>
        <v>0</v>
      </c>
      <c r="BL90" s="19" t="s">
        <v>150</v>
      </c>
      <c r="BM90" s="231" t="s">
        <v>297</v>
      </c>
    </row>
    <row r="91" s="2" customFormat="1">
      <c r="A91" s="40"/>
      <c r="B91" s="41"/>
      <c r="C91" s="42"/>
      <c r="D91" s="233" t="s">
        <v>137</v>
      </c>
      <c r="E91" s="42"/>
      <c r="F91" s="234" t="s">
        <v>298</v>
      </c>
      <c r="G91" s="42"/>
      <c r="H91" s="42"/>
      <c r="I91" s="138"/>
      <c r="J91" s="42"/>
      <c r="K91" s="42"/>
      <c r="L91" s="46"/>
      <c r="M91" s="235"/>
      <c r="N91" s="236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137</v>
      </c>
      <c r="AU91" s="19" t="s">
        <v>81</v>
      </c>
    </row>
    <row r="92" s="2" customFormat="1" ht="16.5" customHeight="1">
      <c r="A92" s="40"/>
      <c r="B92" s="41"/>
      <c r="C92" s="220" t="s">
        <v>145</v>
      </c>
      <c r="D92" s="220" t="s">
        <v>130</v>
      </c>
      <c r="E92" s="221" t="s">
        <v>299</v>
      </c>
      <c r="F92" s="222" t="s">
        <v>300</v>
      </c>
      <c r="G92" s="223" t="s">
        <v>296</v>
      </c>
      <c r="H92" s="224">
        <v>1</v>
      </c>
      <c r="I92" s="225"/>
      <c r="J92" s="226">
        <f>ROUND(I92*H92,2)</f>
        <v>0</v>
      </c>
      <c r="K92" s="222" t="s">
        <v>134</v>
      </c>
      <c r="L92" s="46"/>
      <c r="M92" s="227" t="s">
        <v>19</v>
      </c>
      <c r="N92" s="228" t="s">
        <v>42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150</v>
      </c>
      <c r="AT92" s="231" t="s">
        <v>130</v>
      </c>
      <c r="AU92" s="231" t="s">
        <v>81</v>
      </c>
      <c r="AY92" s="19" t="s">
        <v>127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79</v>
      </c>
      <c r="BK92" s="232">
        <f>ROUND(I92*H92,2)</f>
        <v>0</v>
      </c>
      <c r="BL92" s="19" t="s">
        <v>150</v>
      </c>
      <c r="BM92" s="231" t="s">
        <v>301</v>
      </c>
    </row>
    <row r="93" s="2" customFormat="1">
      <c r="A93" s="40"/>
      <c r="B93" s="41"/>
      <c r="C93" s="42"/>
      <c r="D93" s="233" t="s">
        <v>137</v>
      </c>
      <c r="E93" s="42"/>
      <c r="F93" s="234" t="s">
        <v>302</v>
      </c>
      <c r="G93" s="42"/>
      <c r="H93" s="42"/>
      <c r="I93" s="138"/>
      <c r="J93" s="42"/>
      <c r="K93" s="42"/>
      <c r="L93" s="46"/>
      <c r="M93" s="235"/>
      <c r="N93" s="236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137</v>
      </c>
      <c r="AU93" s="19" t="s">
        <v>81</v>
      </c>
    </row>
    <row r="94" s="2" customFormat="1" ht="16.5" customHeight="1">
      <c r="A94" s="40"/>
      <c r="B94" s="41"/>
      <c r="C94" s="220" t="s">
        <v>150</v>
      </c>
      <c r="D94" s="220" t="s">
        <v>130</v>
      </c>
      <c r="E94" s="221" t="s">
        <v>303</v>
      </c>
      <c r="F94" s="222" t="s">
        <v>304</v>
      </c>
      <c r="G94" s="223" t="s">
        <v>296</v>
      </c>
      <c r="H94" s="224">
        <v>2</v>
      </c>
      <c r="I94" s="225"/>
      <c r="J94" s="226">
        <f>ROUND(I94*H94,2)</f>
        <v>0</v>
      </c>
      <c r="K94" s="222" t="s">
        <v>134</v>
      </c>
      <c r="L94" s="46"/>
      <c r="M94" s="227" t="s">
        <v>19</v>
      </c>
      <c r="N94" s="228" t="s">
        <v>42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150</v>
      </c>
      <c r="AT94" s="231" t="s">
        <v>130</v>
      </c>
      <c r="AU94" s="231" t="s">
        <v>81</v>
      </c>
      <c r="AY94" s="19" t="s">
        <v>127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79</v>
      </c>
      <c r="BK94" s="232">
        <f>ROUND(I94*H94,2)</f>
        <v>0</v>
      </c>
      <c r="BL94" s="19" t="s">
        <v>150</v>
      </c>
      <c r="BM94" s="231" t="s">
        <v>305</v>
      </c>
    </row>
    <row r="95" s="2" customFormat="1">
      <c r="A95" s="40"/>
      <c r="B95" s="41"/>
      <c r="C95" s="42"/>
      <c r="D95" s="233" t="s">
        <v>137</v>
      </c>
      <c r="E95" s="42"/>
      <c r="F95" s="234" t="s">
        <v>306</v>
      </c>
      <c r="G95" s="42"/>
      <c r="H95" s="42"/>
      <c r="I95" s="138"/>
      <c r="J95" s="42"/>
      <c r="K95" s="42"/>
      <c r="L95" s="46"/>
      <c r="M95" s="235"/>
      <c r="N95" s="236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137</v>
      </c>
      <c r="AU95" s="19" t="s">
        <v>81</v>
      </c>
    </row>
    <row r="96" s="2" customFormat="1" ht="16.5" customHeight="1">
      <c r="A96" s="40"/>
      <c r="B96" s="41"/>
      <c r="C96" s="220" t="s">
        <v>126</v>
      </c>
      <c r="D96" s="220" t="s">
        <v>130</v>
      </c>
      <c r="E96" s="221" t="s">
        <v>307</v>
      </c>
      <c r="F96" s="222" t="s">
        <v>308</v>
      </c>
      <c r="G96" s="223" t="s">
        <v>296</v>
      </c>
      <c r="H96" s="224">
        <v>1</v>
      </c>
      <c r="I96" s="225"/>
      <c r="J96" s="226">
        <f>ROUND(I96*H96,2)</f>
        <v>0</v>
      </c>
      <c r="K96" s="222" t="s">
        <v>134</v>
      </c>
      <c r="L96" s="46"/>
      <c r="M96" s="227" t="s">
        <v>19</v>
      </c>
      <c r="N96" s="228" t="s">
        <v>42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150</v>
      </c>
      <c r="AT96" s="231" t="s">
        <v>130</v>
      </c>
      <c r="AU96" s="231" t="s">
        <v>81</v>
      </c>
      <c r="AY96" s="19" t="s">
        <v>127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79</v>
      </c>
      <c r="BK96" s="232">
        <f>ROUND(I96*H96,2)</f>
        <v>0</v>
      </c>
      <c r="BL96" s="19" t="s">
        <v>150</v>
      </c>
      <c r="BM96" s="231" t="s">
        <v>309</v>
      </c>
    </row>
    <row r="97" s="2" customFormat="1">
      <c r="A97" s="40"/>
      <c r="B97" s="41"/>
      <c r="C97" s="42"/>
      <c r="D97" s="233" t="s">
        <v>137</v>
      </c>
      <c r="E97" s="42"/>
      <c r="F97" s="234" t="s">
        <v>310</v>
      </c>
      <c r="G97" s="42"/>
      <c r="H97" s="42"/>
      <c r="I97" s="138"/>
      <c r="J97" s="42"/>
      <c r="K97" s="42"/>
      <c r="L97" s="46"/>
      <c r="M97" s="235"/>
      <c r="N97" s="236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137</v>
      </c>
      <c r="AU97" s="19" t="s">
        <v>81</v>
      </c>
    </row>
    <row r="98" s="2" customFormat="1" ht="16.5" customHeight="1">
      <c r="A98" s="40"/>
      <c r="B98" s="41"/>
      <c r="C98" s="220" t="s">
        <v>159</v>
      </c>
      <c r="D98" s="220" t="s">
        <v>130</v>
      </c>
      <c r="E98" s="221" t="s">
        <v>311</v>
      </c>
      <c r="F98" s="222" t="s">
        <v>312</v>
      </c>
      <c r="G98" s="223" t="s">
        <v>290</v>
      </c>
      <c r="H98" s="224">
        <v>10.800000000000001</v>
      </c>
      <c r="I98" s="225"/>
      <c r="J98" s="226">
        <f>ROUND(I98*H98,2)</f>
        <v>0</v>
      </c>
      <c r="K98" s="222" t="s">
        <v>134</v>
      </c>
      <c r="L98" s="46"/>
      <c r="M98" s="227" t="s">
        <v>19</v>
      </c>
      <c r="N98" s="228" t="s">
        <v>42</v>
      </c>
      <c r="O98" s="86"/>
      <c r="P98" s="229">
        <f>O98*H98</f>
        <v>0</v>
      </c>
      <c r="Q98" s="229">
        <v>0</v>
      </c>
      <c r="R98" s="229">
        <f>Q98*H98</f>
        <v>0</v>
      </c>
      <c r="S98" s="229">
        <v>0.29499999999999998</v>
      </c>
      <c r="T98" s="230">
        <f>S98*H98</f>
        <v>3.1859999999999999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150</v>
      </c>
      <c r="AT98" s="231" t="s">
        <v>130</v>
      </c>
      <c r="AU98" s="231" t="s">
        <v>81</v>
      </c>
      <c r="AY98" s="19" t="s">
        <v>127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9" t="s">
        <v>79</v>
      </c>
      <c r="BK98" s="232">
        <f>ROUND(I98*H98,2)</f>
        <v>0</v>
      </c>
      <c r="BL98" s="19" t="s">
        <v>150</v>
      </c>
      <c r="BM98" s="231" t="s">
        <v>313</v>
      </c>
    </row>
    <row r="99" s="2" customFormat="1">
      <c r="A99" s="40"/>
      <c r="B99" s="41"/>
      <c r="C99" s="42"/>
      <c r="D99" s="233" t="s">
        <v>137</v>
      </c>
      <c r="E99" s="42"/>
      <c r="F99" s="234" t="s">
        <v>314</v>
      </c>
      <c r="G99" s="42"/>
      <c r="H99" s="42"/>
      <c r="I99" s="138"/>
      <c r="J99" s="42"/>
      <c r="K99" s="42"/>
      <c r="L99" s="46"/>
      <c r="M99" s="235"/>
      <c r="N99" s="236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137</v>
      </c>
      <c r="AU99" s="19" t="s">
        <v>81</v>
      </c>
    </row>
    <row r="100" s="13" customFormat="1">
      <c r="A100" s="13"/>
      <c r="B100" s="237"/>
      <c r="C100" s="238"/>
      <c r="D100" s="233" t="s">
        <v>138</v>
      </c>
      <c r="E100" s="239" t="s">
        <v>19</v>
      </c>
      <c r="F100" s="240" t="s">
        <v>315</v>
      </c>
      <c r="G100" s="238"/>
      <c r="H100" s="241">
        <v>10.800000000000001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7" t="s">
        <v>138</v>
      </c>
      <c r="AU100" s="247" t="s">
        <v>81</v>
      </c>
      <c r="AV100" s="13" t="s">
        <v>81</v>
      </c>
      <c r="AW100" s="13" t="s">
        <v>33</v>
      </c>
      <c r="AX100" s="13" t="s">
        <v>79</v>
      </c>
      <c r="AY100" s="247" t="s">
        <v>127</v>
      </c>
    </row>
    <row r="101" s="2" customFormat="1" ht="16.5" customHeight="1">
      <c r="A101" s="40"/>
      <c r="B101" s="41"/>
      <c r="C101" s="220" t="s">
        <v>163</v>
      </c>
      <c r="D101" s="220" t="s">
        <v>130</v>
      </c>
      <c r="E101" s="221" t="s">
        <v>316</v>
      </c>
      <c r="F101" s="222" t="s">
        <v>317</v>
      </c>
      <c r="G101" s="223" t="s">
        <v>290</v>
      </c>
      <c r="H101" s="224">
        <v>204.36000000000001</v>
      </c>
      <c r="I101" s="225"/>
      <c r="J101" s="226">
        <f>ROUND(I101*H101,2)</f>
        <v>0</v>
      </c>
      <c r="K101" s="222" t="s">
        <v>134</v>
      </c>
      <c r="L101" s="46"/>
      <c r="M101" s="227" t="s">
        <v>19</v>
      </c>
      <c r="N101" s="228" t="s">
        <v>42</v>
      </c>
      <c r="O101" s="86"/>
      <c r="P101" s="229">
        <f>O101*H101</f>
        <v>0</v>
      </c>
      <c r="Q101" s="229">
        <v>0</v>
      </c>
      <c r="R101" s="229">
        <f>Q101*H101</f>
        <v>0</v>
      </c>
      <c r="S101" s="229">
        <v>0.625</v>
      </c>
      <c r="T101" s="230">
        <f>S101*H101</f>
        <v>127.72500000000001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150</v>
      </c>
      <c r="AT101" s="231" t="s">
        <v>130</v>
      </c>
      <c r="AU101" s="231" t="s">
        <v>81</v>
      </c>
      <c r="AY101" s="19" t="s">
        <v>127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79</v>
      </c>
      <c r="BK101" s="232">
        <f>ROUND(I101*H101,2)</f>
        <v>0</v>
      </c>
      <c r="BL101" s="19" t="s">
        <v>150</v>
      </c>
      <c r="BM101" s="231" t="s">
        <v>318</v>
      </c>
    </row>
    <row r="102" s="2" customFormat="1">
      <c r="A102" s="40"/>
      <c r="B102" s="41"/>
      <c r="C102" s="42"/>
      <c r="D102" s="233" t="s">
        <v>137</v>
      </c>
      <c r="E102" s="42"/>
      <c r="F102" s="234" t="s">
        <v>319</v>
      </c>
      <c r="G102" s="42"/>
      <c r="H102" s="42"/>
      <c r="I102" s="138"/>
      <c r="J102" s="42"/>
      <c r="K102" s="42"/>
      <c r="L102" s="46"/>
      <c r="M102" s="235"/>
      <c r="N102" s="23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137</v>
      </c>
      <c r="AU102" s="19" t="s">
        <v>81</v>
      </c>
    </row>
    <row r="103" s="14" customFormat="1">
      <c r="A103" s="14"/>
      <c r="B103" s="248"/>
      <c r="C103" s="249"/>
      <c r="D103" s="233" t="s">
        <v>138</v>
      </c>
      <c r="E103" s="250" t="s">
        <v>19</v>
      </c>
      <c r="F103" s="251" t="s">
        <v>320</v>
      </c>
      <c r="G103" s="249"/>
      <c r="H103" s="250" t="s">
        <v>19</v>
      </c>
      <c r="I103" s="252"/>
      <c r="J103" s="249"/>
      <c r="K103" s="249"/>
      <c r="L103" s="253"/>
      <c r="M103" s="254"/>
      <c r="N103" s="255"/>
      <c r="O103" s="255"/>
      <c r="P103" s="255"/>
      <c r="Q103" s="255"/>
      <c r="R103" s="255"/>
      <c r="S103" s="255"/>
      <c r="T103" s="25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7" t="s">
        <v>138</v>
      </c>
      <c r="AU103" s="257" t="s">
        <v>81</v>
      </c>
      <c r="AV103" s="14" t="s">
        <v>79</v>
      </c>
      <c r="AW103" s="14" t="s">
        <v>33</v>
      </c>
      <c r="AX103" s="14" t="s">
        <v>71</v>
      </c>
      <c r="AY103" s="257" t="s">
        <v>127</v>
      </c>
    </row>
    <row r="104" s="13" customFormat="1">
      <c r="A104" s="13"/>
      <c r="B104" s="237"/>
      <c r="C104" s="238"/>
      <c r="D104" s="233" t="s">
        <v>138</v>
      </c>
      <c r="E104" s="239" t="s">
        <v>19</v>
      </c>
      <c r="F104" s="240" t="s">
        <v>321</v>
      </c>
      <c r="G104" s="238"/>
      <c r="H104" s="241">
        <v>171.36000000000001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7" t="s">
        <v>138</v>
      </c>
      <c r="AU104" s="247" t="s">
        <v>81</v>
      </c>
      <c r="AV104" s="13" t="s">
        <v>81</v>
      </c>
      <c r="AW104" s="13" t="s">
        <v>33</v>
      </c>
      <c r="AX104" s="13" t="s">
        <v>71</v>
      </c>
      <c r="AY104" s="247" t="s">
        <v>127</v>
      </c>
    </row>
    <row r="105" s="13" customFormat="1">
      <c r="A105" s="13"/>
      <c r="B105" s="237"/>
      <c r="C105" s="238"/>
      <c r="D105" s="233" t="s">
        <v>138</v>
      </c>
      <c r="E105" s="239" t="s">
        <v>19</v>
      </c>
      <c r="F105" s="240" t="s">
        <v>322</v>
      </c>
      <c r="G105" s="238"/>
      <c r="H105" s="241">
        <v>33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7" t="s">
        <v>138</v>
      </c>
      <c r="AU105" s="247" t="s">
        <v>81</v>
      </c>
      <c r="AV105" s="13" t="s">
        <v>81</v>
      </c>
      <c r="AW105" s="13" t="s">
        <v>33</v>
      </c>
      <c r="AX105" s="13" t="s">
        <v>71</v>
      </c>
      <c r="AY105" s="247" t="s">
        <v>127</v>
      </c>
    </row>
    <row r="106" s="15" customFormat="1">
      <c r="A106" s="15"/>
      <c r="B106" s="261"/>
      <c r="C106" s="262"/>
      <c r="D106" s="233" t="s">
        <v>138</v>
      </c>
      <c r="E106" s="263" t="s">
        <v>19</v>
      </c>
      <c r="F106" s="264" t="s">
        <v>323</v>
      </c>
      <c r="G106" s="262"/>
      <c r="H106" s="265">
        <v>204.36000000000001</v>
      </c>
      <c r="I106" s="266"/>
      <c r="J106" s="262"/>
      <c r="K106" s="262"/>
      <c r="L106" s="267"/>
      <c r="M106" s="268"/>
      <c r="N106" s="269"/>
      <c r="O106" s="269"/>
      <c r="P106" s="269"/>
      <c r="Q106" s="269"/>
      <c r="R106" s="269"/>
      <c r="S106" s="269"/>
      <c r="T106" s="270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71" t="s">
        <v>138</v>
      </c>
      <c r="AU106" s="271" t="s">
        <v>81</v>
      </c>
      <c r="AV106" s="15" t="s">
        <v>150</v>
      </c>
      <c r="AW106" s="15" t="s">
        <v>33</v>
      </c>
      <c r="AX106" s="15" t="s">
        <v>79</v>
      </c>
      <c r="AY106" s="271" t="s">
        <v>127</v>
      </c>
    </row>
    <row r="107" s="2" customFormat="1" ht="16.5" customHeight="1">
      <c r="A107" s="40"/>
      <c r="B107" s="41"/>
      <c r="C107" s="220" t="s">
        <v>168</v>
      </c>
      <c r="D107" s="220" t="s">
        <v>130</v>
      </c>
      <c r="E107" s="221" t="s">
        <v>324</v>
      </c>
      <c r="F107" s="222" t="s">
        <v>325</v>
      </c>
      <c r="G107" s="223" t="s">
        <v>290</v>
      </c>
      <c r="H107" s="224">
        <v>204.36000000000001</v>
      </c>
      <c r="I107" s="225"/>
      <c r="J107" s="226">
        <f>ROUND(I107*H107,2)</f>
        <v>0</v>
      </c>
      <c r="K107" s="222" t="s">
        <v>134</v>
      </c>
      <c r="L107" s="46"/>
      <c r="M107" s="227" t="s">
        <v>19</v>
      </c>
      <c r="N107" s="228" t="s">
        <v>42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0.098000000000000004</v>
      </c>
      <c r="T107" s="230">
        <f>S107*H107</f>
        <v>20.027280000000001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150</v>
      </c>
      <c r="AT107" s="231" t="s">
        <v>130</v>
      </c>
      <c r="AU107" s="231" t="s">
        <v>81</v>
      </c>
      <c r="AY107" s="19" t="s">
        <v>127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79</v>
      </c>
      <c r="BK107" s="232">
        <f>ROUND(I107*H107,2)</f>
        <v>0</v>
      </c>
      <c r="BL107" s="19" t="s">
        <v>150</v>
      </c>
      <c r="BM107" s="231" t="s">
        <v>326</v>
      </c>
    </row>
    <row r="108" s="2" customFormat="1">
      <c r="A108" s="40"/>
      <c r="B108" s="41"/>
      <c r="C108" s="42"/>
      <c r="D108" s="233" t="s">
        <v>137</v>
      </c>
      <c r="E108" s="42"/>
      <c r="F108" s="234" t="s">
        <v>327</v>
      </c>
      <c r="G108" s="42"/>
      <c r="H108" s="42"/>
      <c r="I108" s="138"/>
      <c r="J108" s="42"/>
      <c r="K108" s="42"/>
      <c r="L108" s="46"/>
      <c r="M108" s="235"/>
      <c r="N108" s="23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137</v>
      </c>
      <c r="AU108" s="19" t="s">
        <v>81</v>
      </c>
    </row>
    <row r="109" s="14" customFormat="1">
      <c r="A109" s="14"/>
      <c r="B109" s="248"/>
      <c r="C109" s="249"/>
      <c r="D109" s="233" t="s">
        <v>138</v>
      </c>
      <c r="E109" s="250" t="s">
        <v>19</v>
      </c>
      <c r="F109" s="251" t="s">
        <v>328</v>
      </c>
      <c r="G109" s="249"/>
      <c r="H109" s="250" t="s">
        <v>19</v>
      </c>
      <c r="I109" s="252"/>
      <c r="J109" s="249"/>
      <c r="K109" s="249"/>
      <c r="L109" s="253"/>
      <c r="M109" s="254"/>
      <c r="N109" s="255"/>
      <c r="O109" s="255"/>
      <c r="P109" s="255"/>
      <c r="Q109" s="255"/>
      <c r="R109" s="255"/>
      <c r="S109" s="255"/>
      <c r="T109" s="25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7" t="s">
        <v>138</v>
      </c>
      <c r="AU109" s="257" t="s">
        <v>81</v>
      </c>
      <c r="AV109" s="14" t="s">
        <v>79</v>
      </c>
      <c r="AW109" s="14" t="s">
        <v>33</v>
      </c>
      <c r="AX109" s="14" t="s">
        <v>71</v>
      </c>
      <c r="AY109" s="257" t="s">
        <v>127</v>
      </c>
    </row>
    <row r="110" s="13" customFormat="1">
      <c r="A110" s="13"/>
      <c r="B110" s="237"/>
      <c r="C110" s="238"/>
      <c r="D110" s="233" t="s">
        <v>138</v>
      </c>
      <c r="E110" s="239" t="s">
        <v>19</v>
      </c>
      <c r="F110" s="240" t="s">
        <v>321</v>
      </c>
      <c r="G110" s="238"/>
      <c r="H110" s="241">
        <v>171.36000000000001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7" t="s">
        <v>138</v>
      </c>
      <c r="AU110" s="247" t="s">
        <v>81</v>
      </c>
      <c r="AV110" s="13" t="s">
        <v>81</v>
      </c>
      <c r="AW110" s="13" t="s">
        <v>33</v>
      </c>
      <c r="AX110" s="13" t="s">
        <v>71</v>
      </c>
      <c r="AY110" s="247" t="s">
        <v>127</v>
      </c>
    </row>
    <row r="111" s="13" customFormat="1">
      <c r="A111" s="13"/>
      <c r="B111" s="237"/>
      <c r="C111" s="238"/>
      <c r="D111" s="233" t="s">
        <v>138</v>
      </c>
      <c r="E111" s="239" t="s">
        <v>19</v>
      </c>
      <c r="F111" s="240" t="s">
        <v>329</v>
      </c>
      <c r="G111" s="238"/>
      <c r="H111" s="241">
        <v>33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7" t="s">
        <v>138</v>
      </c>
      <c r="AU111" s="247" t="s">
        <v>81</v>
      </c>
      <c r="AV111" s="13" t="s">
        <v>81</v>
      </c>
      <c r="AW111" s="13" t="s">
        <v>33</v>
      </c>
      <c r="AX111" s="13" t="s">
        <v>71</v>
      </c>
      <c r="AY111" s="247" t="s">
        <v>127</v>
      </c>
    </row>
    <row r="112" s="15" customFormat="1">
      <c r="A112" s="15"/>
      <c r="B112" s="261"/>
      <c r="C112" s="262"/>
      <c r="D112" s="233" t="s">
        <v>138</v>
      </c>
      <c r="E112" s="263" t="s">
        <v>19</v>
      </c>
      <c r="F112" s="264" t="s">
        <v>323</v>
      </c>
      <c r="G112" s="262"/>
      <c r="H112" s="265">
        <v>204.36000000000001</v>
      </c>
      <c r="I112" s="266"/>
      <c r="J112" s="262"/>
      <c r="K112" s="262"/>
      <c r="L112" s="267"/>
      <c r="M112" s="268"/>
      <c r="N112" s="269"/>
      <c r="O112" s="269"/>
      <c r="P112" s="269"/>
      <c r="Q112" s="269"/>
      <c r="R112" s="269"/>
      <c r="S112" s="269"/>
      <c r="T112" s="270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71" t="s">
        <v>138</v>
      </c>
      <c r="AU112" s="271" t="s">
        <v>81</v>
      </c>
      <c r="AV112" s="15" t="s">
        <v>150</v>
      </c>
      <c r="AW112" s="15" t="s">
        <v>33</v>
      </c>
      <c r="AX112" s="15" t="s">
        <v>79</v>
      </c>
      <c r="AY112" s="271" t="s">
        <v>127</v>
      </c>
    </row>
    <row r="113" s="2" customFormat="1" ht="16.5" customHeight="1">
      <c r="A113" s="40"/>
      <c r="B113" s="41"/>
      <c r="C113" s="220" t="s">
        <v>172</v>
      </c>
      <c r="D113" s="220" t="s">
        <v>130</v>
      </c>
      <c r="E113" s="221" t="s">
        <v>330</v>
      </c>
      <c r="F113" s="222" t="s">
        <v>331</v>
      </c>
      <c r="G113" s="223" t="s">
        <v>290</v>
      </c>
      <c r="H113" s="224">
        <v>755.97000000000003</v>
      </c>
      <c r="I113" s="225"/>
      <c r="J113" s="226">
        <f>ROUND(I113*H113,2)</f>
        <v>0</v>
      </c>
      <c r="K113" s="222" t="s">
        <v>134</v>
      </c>
      <c r="L113" s="46"/>
      <c r="M113" s="227" t="s">
        <v>19</v>
      </c>
      <c r="N113" s="228" t="s">
        <v>42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0.29999999999999999</v>
      </c>
      <c r="T113" s="230">
        <f>S113*H113</f>
        <v>226.791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150</v>
      </c>
      <c r="AT113" s="231" t="s">
        <v>130</v>
      </c>
      <c r="AU113" s="231" t="s">
        <v>81</v>
      </c>
      <c r="AY113" s="19" t="s">
        <v>127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79</v>
      </c>
      <c r="BK113" s="232">
        <f>ROUND(I113*H113,2)</f>
        <v>0</v>
      </c>
      <c r="BL113" s="19" t="s">
        <v>150</v>
      </c>
      <c r="BM113" s="231" t="s">
        <v>332</v>
      </c>
    </row>
    <row r="114" s="2" customFormat="1">
      <c r="A114" s="40"/>
      <c r="B114" s="41"/>
      <c r="C114" s="42"/>
      <c r="D114" s="233" t="s">
        <v>137</v>
      </c>
      <c r="E114" s="42"/>
      <c r="F114" s="234" t="s">
        <v>333</v>
      </c>
      <c r="G114" s="42"/>
      <c r="H114" s="42"/>
      <c r="I114" s="138"/>
      <c r="J114" s="42"/>
      <c r="K114" s="42"/>
      <c r="L114" s="46"/>
      <c r="M114" s="235"/>
      <c r="N114" s="23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137</v>
      </c>
      <c r="AU114" s="19" t="s">
        <v>81</v>
      </c>
    </row>
    <row r="115" s="14" customFormat="1">
      <c r="A115" s="14"/>
      <c r="B115" s="248"/>
      <c r="C115" s="249"/>
      <c r="D115" s="233" t="s">
        <v>138</v>
      </c>
      <c r="E115" s="250" t="s">
        <v>19</v>
      </c>
      <c r="F115" s="251" t="s">
        <v>334</v>
      </c>
      <c r="G115" s="249"/>
      <c r="H115" s="250" t="s">
        <v>19</v>
      </c>
      <c r="I115" s="252"/>
      <c r="J115" s="249"/>
      <c r="K115" s="249"/>
      <c r="L115" s="253"/>
      <c r="M115" s="254"/>
      <c r="N115" s="255"/>
      <c r="O115" s="255"/>
      <c r="P115" s="255"/>
      <c r="Q115" s="255"/>
      <c r="R115" s="255"/>
      <c r="S115" s="255"/>
      <c r="T115" s="25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7" t="s">
        <v>138</v>
      </c>
      <c r="AU115" s="257" t="s">
        <v>81</v>
      </c>
      <c r="AV115" s="14" t="s">
        <v>79</v>
      </c>
      <c r="AW115" s="14" t="s">
        <v>33</v>
      </c>
      <c r="AX115" s="14" t="s">
        <v>71</v>
      </c>
      <c r="AY115" s="257" t="s">
        <v>127</v>
      </c>
    </row>
    <row r="116" s="13" customFormat="1">
      <c r="A116" s="13"/>
      <c r="B116" s="237"/>
      <c r="C116" s="238"/>
      <c r="D116" s="233" t="s">
        <v>138</v>
      </c>
      <c r="E116" s="239" t="s">
        <v>19</v>
      </c>
      <c r="F116" s="240" t="s">
        <v>335</v>
      </c>
      <c r="G116" s="238"/>
      <c r="H116" s="241">
        <v>313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7" t="s">
        <v>138</v>
      </c>
      <c r="AU116" s="247" t="s">
        <v>81</v>
      </c>
      <c r="AV116" s="13" t="s">
        <v>81</v>
      </c>
      <c r="AW116" s="13" t="s">
        <v>33</v>
      </c>
      <c r="AX116" s="13" t="s">
        <v>71</v>
      </c>
      <c r="AY116" s="247" t="s">
        <v>127</v>
      </c>
    </row>
    <row r="117" s="13" customFormat="1">
      <c r="A117" s="13"/>
      <c r="B117" s="237"/>
      <c r="C117" s="238"/>
      <c r="D117" s="233" t="s">
        <v>138</v>
      </c>
      <c r="E117" s="239" t="s">
        <v>19</v>
      </c>
      <c r="F117" s="240" t="s">
        <v>336</v>
      </c>
      <c r="G117" s="238"/>
      <c r="H117" s="241">
        <v>227.81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7" t="s">
        <v>138</v>
      </c>
      <c r="AU117" s="247" t="s">
        <v>81</v>
      </c>
      <c r="AV117" s="13" t="s">
        <v>81</v>
      </c>
      <c r="AW117" s="13" t="s">
        <v>33</v>
      </c>
      <c r="AX117" s="13" t="s">
        <v>71</v>
      </c>
      <c r="AY117" s="247" t="s">
        <v>127</v>
      </c>
    </row>
    <row r="118" s="16" customFormat="1">
      <c r="A118" s="16"/>
      <c r="B118" s="272"/>
      <c r="C118" s="273"/>
      <c r="D118" s="233" t="s">
        <v>138</v>
      </c>
      <c r="E118" s="274" t="s">
        <v>19</v>
      </c>
      <c r="F118" s="275" t="s">
        <v>337</v>
      </c>
      <c r="G118" s="273"/>
      <c r="H118" s="276">
        <v>540.80999999999995</v>
      </c>
      <c r="I118" s="277"/>
      <c r="J118" s="273"/>
      <c r="K118" s="273"/>
      <c r="L118" s="278"/>
      <c r="M118" s="279"/>
      <c r="N118" s="280"/>
      <c r="O118" s="280"/>
      <c r="P118" s="280"/>
      <c r="Q118" s="280"/>
      <c r="R118" s="280"/>
      <c r="S118" s="280"/>
      <c r="T118" s="281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82" t="s">
        <v>138</v>
      </c>
      <c r="AU118" s="282" t="s">
        <v>81</v>
      </c>
      <c r="AV118" s="16" t="s">
        <v>145</v>
      </c>
      <c r="AW118" s="16" t="s">
        <v>33</v>
      </c>
      <c r="AX118" s="16" t="s">
        <v>71</v>
      </c>
      <c r="AY118" s="282" t="s">
        <v>127</v>
      </c>
    </row>
    <row r="119" s="14" customFormat="1">
      <c r="A119" s="14"/>
      <c r="B119" s="248"/>
      <c r="C119" s="249"/>
      <c r="D119" s="233" t="s">
        <v>138</v>
      </c>
      <c r="E119" s="250" t="s">
        <v>19</v>
      </c>
      <c r="F119" s="251" t="s">
        <v>328</v>
      </c>
      <c r="G119" s="249"/>
      <c r="H119" s="250" t="s">
        <v>19</v>
      </c>
      <c r="I119" s="252"/>
      <c r="J119" s="249"/>
      <c r="K119" s="249"/>
      <c r="L119" s="253"/>
      <c r="M119" s="254"/>
      <c r="N119" s="255"/>
      <c r="O119" s="255"/>
      <c r="P119" s="255"/>
      <c r="Q119" s="255"/>
      <c r="R119" s="255"/>
      <c r="S119" s="255"/>
      <c r="T119" s="25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7" t="s">
        <v>138</v>
      </c>
      <c r="AU119" s="257" t="s">
        <v>81</v>
      </c>
      <c r="AV119" s="14" t="s">
        <v>79</v>
      </c>
      <c r="AW119" s="14" t="s">
        <v>33</v>
      </c>
      <c r="AX119" s="14" t="s">
        <v>71</v>
      </c>
      <c r="AY119" s="257" t="s">
        <v>127</v>
      </c>
    </row>
    <row r="120" s="13" customFormat="1">
      <c r="A120" s="13"/>
      <c r="B120" s="237"/>
      <c r="C120" s="238"/>
      <c r="D120" s="233" t="s">
        <v>138</v>
      </c>
      <c r="E120" s="239" t="s">
        <v>19</v>
      </c>
      <c r="F120" s="240" t="s">
        <v>321</v>
      </c>
      <c r="G120" s="238"/>
      <c r="H120" s="241">
        <v>171.36000000000001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7" t="s">
        <v>138</v>
      </c>
      <c r="AU120" s="247" t="s">
        <v>81</v>
      </c>
      <c r="AV120" s="13" t="s">
        <v>81</v>
      </c>
      <c r="AW120" s="13" t="s">
        <v>33</v>
      </c>
      <c r="AX120" s="13" t="s">
        <v>71</v>
      </c>
      <c r="AY120" s="247" t="s">
        <v>127</v>
      </c>
    </row>
    <row r="121" s="13" customFormat="1">
      <c r="A121" s="13"/>
      <c r="B121" s="237"/>
      <c r="C121" s="238"/>
      <c r="D121" s="233" t="s">
        <v>138</v>
      </c>
      <c r="E121" s="239" t="s">
        <v>19</v>
      </c>
      <c r="F121" s="240" t="s">
        <v>338</v>
      </c>
      <c r="G121" s="238"/>
      <c r="H121" s="241">
        <v>43.799999999999997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7" t="s">
        <v>138</v>
      </c>
      <c r="AU121" s="247" t="s">
        <v>81</v>
      </c>
      <c r="AV121" s="13" t="s">
        <v>81</v>
      </c>
      <c r="AW121" s="13" t="s">
        <v>33</v>
      </c>
      <c r="AX121" s="13" t="s">
        <v>71</v>
      </c>
      <c r="AY121" s="247" t="s">
        <v>127</v>
      </c>
    </row>
    <row r="122" s="16" customFormat="1">
      <c r="A122" s="16"/>
      <c r="B122" s="272"/>
      <c r="C122" s="273"/>
      <c r="D122" s="233" t="s">
        <v>138</v>
      </c>
      <c r="E122" s="274" t="s">
        <v>19</v>
      </c>
      <c r="F122" s="275" t="s">
        <v>337</v>
      </c>
      <c r="G122" s="273"/>
      <c r="H122" s="276">
        <v>215.16</v>
      </c>
      <c r="I122" s="277"/>
      <c r="J122" s="273"/>
      <c r="K122" s="273"/>
      <c r="L122" s="278"/>
      <c r="M122" s="279"/>
      <c r="N122" s="280"/>
      <c r="O122" s="280"/>
      <c r="P122" s="280"/>
      <c r="Q122" s="280"/>
      <c r="R122" s="280"/>
      <c r="S122" s="280"/>
      <c r="T122" s="281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T122" s="282" t="s">
        <v>138</v>
      </c>
      <c r="AU122" s="282" t="s">
        <v>81</v>
      </c>
      <c r="AV122" s="16" t="s">
        <v>145</v>
      </c>
      <c r="AW122" s="16" t="s">
        <v>33</v>
      </c>
      <c r="AX122" s="16" t="s">
        <v>71</v>
      </c>
      <c r="AY122" s="282" t="s">
        <v>127</v>
      </c>
    </row>
    <row r="123" s="15" customFormat="1">
      <c r="A123" s="15"/>
      <c r="B123" s="261"/>
      <c r="C123" s="262"/>
      <c r="D123" s="233" t="s">
        <v>138</v>
      </c>
      <c r="E123" s="263" t="s">
        <v>19</v>
      </c>
      <c r="F123" s="264" t="s">
        <v>323</v>
      </c>
      <c r="G123" s="262"/>
      <c r="H123" s="265">
        <v>755.97000000000003</v>
      </c>
      <c r="I123" s="266"/>
      <c r="J123" s="262"/>
      <c r="K123" s="262"/>
      <c r="L123" s="267"/>
      <c r="M123" s="268"/>
      <c r="N123" s="269"/>
      <c r="O123" s="269"/>
      <c r="P123" s="269"/>
      <c r="Q123" s="269"/>
      <c r="R123" s="269"/>
      <c r="S123" s="269"/>
      <c r="T123" s="270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1" t="s">
        <v>138</v>
      </c>
      <c r="AU123" s="271" t="s">
        <v>81</v>
      </c>
      <c r="AV123" s="15" t="s">
        <v>150</v>
      </c>
      <c r="AW123" s="15" t="s">
        <v>33</v>
      </c>
      <c r="AX123" s="15" t="s">
        <v>79</v>
      </c>
      <c r="AY123" s="271" t="s">
        <v>127</v>
      </c>
    </row>
    <row r="124" s="2" customFormat="1" ht="16.5" customHeight="1">
      <c r="A124" s="40"/>
      <c r="B124" s="41"/>
      <c r="C124" s="220" t="s">
        <v>178</v>
      </c>
      <c r="D124" s="220" t="s">
        <v>130</v>
      </c>
      <c r="E124" s="221" t="s">
        <v>339</v>
      </c>
      <c r="F124" s="222" t="s">
        <v>340</v>
      </c>
      <c r="G124" s="223" t="s">
        <v>290</v>
      </c>
      <c r="H124" s="224">
        <v>540.80999999999995</v>
      </c>
      <c r="I124" s="225"/>
      <c r="J124" s="226">
        <f>ROUND(I124*H124,2)</f>
        <v>0</v>
      </c>
      <c r="K124" s="222" t="s">
        <v>134</v>
      </c>
      <c r="L124" s="46"/>
      <c r="M124" s="227" t="s">
        <v>19</v>
      </c>
      <c r="N124" s="228" t="s">
        <v>42</v>
      </c>
      <c r="O124" s="86"/>
      <c r="P124" s="229">
        <f>O124*H124</f>
        <v>0</v>
      </c>
      <c r="Q124" s="229">
        <v>0</v>
      </c>
      <c r="R124" s="229">
        <f>Q124*H124</f>
        <v>0</v>
      </c>
      <c r="S124" s="229">
        <v>0.625</v>
      </c>
      <c r="T124" s="230">
        <f>S124*H124</f>
        <v>338.00624999999997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150</v>
      </c>
      <c r="AT124" s="231" t="s">
        <v>130</v>
      </c>
      <c r="AU124" s="231" t="s">
        <v>81</v>
      </c>
      <c r="AY124" s="19" t="s">
        <v>127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9" t="s">
        <v>79</v>
      </c>
      <c r="BK124" s="232">
        <f>ROUND(I124*H124,2)</f>
        <v>0</v>
      </c>
      <c r="BL124" s="19" t="s">
        <v>150</v>
      </c>
      <c r="BM124" s="231" t="s">
        <v>341</v>
      </c>
    </row>
    <row r="125" s="2" customFormat="1">
      <c r="A125" s="40"/>
      <c r="B125" s="41"/>
      <c r="C125" s="42"/>
      <c r="D125" s="233" t="s">
        <v>137</v>
      </c>
      <c r="E125" s="42"/>
      <c r="F125" s="234" t="s">
        <v>342</v>
      </c>
      <c r="G125" s="42"/>
      <c r="H125" s="42"/>
      <c r="I125" s="138"/>
      <c r="J125" s="42"/>
      <c r="K125" s="42"/>
      <c r="L125" s="46"/>
      <c r="M125" s="235"/>
      <c r="N125" s="23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137</v>
      </c>
      <c r="AU125" s="19" t="s">
        <v>81</v>
      </c>
    </row>
    <row r="126" s="14" customFormat="1">
      <c r="A126" s="14"/>
      <c r="B126" s="248"/>
      <c r="C126" s="249"/>
      <c r="D126" s="233" t="s">
        <v>138</v>
      </c>
      <c r="E126" s="250" t="s">
        <v>19</v>
      </c>
      <c r="F126" s="251" t="s">
        <v>343</v>
      </c>
      <c r="G126" s="249"/>
      <c r="H126" s="250" t="s">
        <v>19</v>
      </c>
      <c r="I126" s="252"/>
      <c r="J126" s="249"/>
      <c r="K126" s="249"/>
      <c r="L126" s="253"/>
      <c r="M126" s="254"/>
      <c r="N126" s="255"/>
      <c r="O126" s="255"/>
      <c r="P126" s="255"/>
      <c r="Q126" s="255"/>
      <c r="R126" s="255"/>
      <c r="S126" s="255"/>
      <c r="T126" s="25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7" t="s">
        <v>138</v>
      </c>
      <c r="AU126" s="257" t="s">
        <v>81</v>
      </c>
      <c r="AV126" s="14" t="s">
        <v>79</v>
      </c>
      <c r="AW126" s="14" t="s">
        <v>33</v>
      </c>
      <c r="AX126" s="14" t="s">
        <v>71</v>
      </c>
      <c r="AY126" s="257" t="s">
        <v>127</v>
      </c>
    </row>
    <row r="127" s="13" customFormat="1">
      <c r="A127" s="13"/>
      <c r="B127" s="237"/>
      <c r="C127" s="238"/>
      <c r="D127" s="233" t="s">
        <v>138</v>
      </c>
      <c r="E127" s="239" t="s">
        <v>19</v>
      </c>
      <c r="F127" s="240" t="s">
        <v>335</v>
      </c>
      <c r="G127" s="238"/>
      <c r="H127" s="241">
        <v>313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138</v>
      </c>
      <c r="AU127" s="247" t="s">
        <v>81</v>
      </c>
      <c r="AV127" s="13" t="s">
        <v>81</v>
      </c>
      <c r="AW127" s="13" t="s">
        <v>33</v>
      </c>
      <c r="AX127" s="13" t="s">
        <v>71</v>
      </c>
      <c r="AY127" s="247" t="s">
        <v>127</v>
      </c>
    </row>
    <row r="128" s="13" customFormat="1">
      <c r="A128" s="13"/>
      <c r="B128" s="237"/>
      <c r="C128" s="238"/>
      <c r="D128" s="233" t="s">
        <v>138</v>
      </c>
      <c r="E128" s="239" t="s">
        <v>19</v>
      </c>
      <c r="F128" s="240" t="s">
        <v>336</v>
      </c>
      <c r="G128" s="238"/>
      <c r="H128" s="241">
        <v>227.81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7" t="s">
        <v>138</v>
      </c>
      <c r="AU128" s="247" t="s">
        <v>81</v>
      </c>
      <c r="AV128" s="13" t="s">
        <v>81</v>
      </c>
      <c r="AW128" s="13" t="s">
        <v>33</v>
      </c>
      <c r="AX128" s="13" t="s">
        <v>71</v>
      </c>
      <c r="AY128" s="247" t="s">
        <v>127</v>
      </c>
    </row>
    <row r="129" s="15" customFormat="1">
      <c r="A129" s="15"/>
      <c r="B129" s="261"/>
      <c r="C129" s="262"/>
      <c r="D129" s="233" t="s">
        <v>138</v>
      </c>
      <c r="E129" s="263" t="s">
        <v>19</v>
      </c>
      <c r="F129" s="264" t="s">
        <v>323</v>
      </c>
      <c r="G129" s="262"/>
      <c r="H129" s="265">
        <v>540.80999999999995</v>
      </c>
      <c r="I129" s="266"/>
      <c r="J129" s="262"/>
      <c r="K129" s="262"/>
      <c r="L129" s="267"/>
      <c r="M129" s="268"/>
      <c r="N129" s="269"/>
      <c r="O129" s="269"/>
      <c r="P129" s="269"/>
      <c r="Q129" s="269"/>
      <c r="R129" s="269"/>
      <c r="S129" s="269"/>
      <c r="T129" s="270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1" t="s">
        <v>138</v>
      </c>
      <c r="AU129" s="271" t="s">
        <v>81</v>
      </c>
      <c r="AV129" s="15" t="s">
        <v>150</v>
      </c>
      <c r="AW129" s="15" t="s">
        <v>33</v>
      </c>
      <c r="AX129" s="15" t="s">
        <v>79</v>
      </c>
      <c r="AY129" s="271" t="s">
        <v>127</v>
      </c>
    </row>
    <row r="130" s="2" customFormat="1" ht="16.5" customHeight="1">
      <c r="A130" s="40"/>
      <c r="B130" s="41"/>
      <c r="C130" s="220" t="s">
        <v>182</v>
      </c>
      <c r="D130" s="220" t="s">
        <v>130</v>
      </c>
      <c r="E130" s="221" t="s">
        <v>344</v>
      </c>
      <c r="F130" s="222" t="s">
        <v>345</v>
      </c>
      <c r="G130" s="223" t="s">
        <v>290</v>
      </c>
      <c r="H130" s="224">
        <v>18.859999999999999</v>
      </c>
      <c r="I130" s="225"/>
      <c r="J130" s="226">
        <f>ROUND(I130*H130,2)</f>
        <v>0</v>
      </c>
      <c r="K130" s="222" t="s">
        <v>134</v>
      </c>
      <c r="L130" s="46"/>
      <c r="M130" s="227" t="s">
        <v>19</v>
      </c>
      <c r="N130" s="228" t="s">
        <v>42</v>
      </c>
      <c r="O130" s="86"/>
      <c r="P130" s="229">
        <f>O130*H130</f>
        <v>0</v>
      </c>
      <c r="Q130" s="229">
        <v>0</v>
      </c>
      <c r="R130" s="229">
        <f>Q130*H130</f>
        <v>0</v>
      </c>
      <c r="S130" s="229">
        <v>0.58199999999999996</v>
      </c>
      <c r="T130" s="230">
        <f>S130*H130</f>
        <v>10.976519999999999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150</v>
      </c>
      <c r="AT130" s="231" t="s">
        <v>130</v>
      </c>
      <c r="AU130" s="231" t="s">
        <v>81</v>
      </c>
      <c r="AY130" s="19" t="s">
        <v>127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9" t="s">
        <v>79</v>
      </c>
      <c r="BK130" s="232">
        <f>ROUND(I130*H130,2)</f>
        <v>0</v>
      </c>
      <c r="BL130" s="19" t="s">
        <v>150</v>
      </c>
      <c r="BM130" s="231" t="s">
        <v>346</v>
      </c>
    </row>
    <row r="131" s="2" customFormat="1">
      <c r="A131" s="40"/>
      <c r="B131" s="41"/>
      <c r="C131" s="42"/>
      <c r="D131" s="233" t="s">
        <v>137</v>
      </c>
      <c r="E131" s="42"/>
      <c r="F131" s="234" t="s">
        <v>347</v>
      </c>
      <c r="G131" s="42"/>
      <c r="H131" s="42"/>
      <c r="I131" s="138"/>
      <c r="J131" s="42"/>
      <c r="K131" s="42"/>
      <c r="L131" s="46"/>
      <c r="M131" s="235"/>
      <c r="N131" s="23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137</v>
      </c>
      <c r="AU131" s="19" t="s">
        <v>81</v>
      </c>
    </row>
    <row r="132" s="13" customFormat="1">
      <c r="A132" s="13"/>
      <c r="B132" s="237"/>
      <c r="C132" s="238"/>
      <c r="D132" s="233" t="s">
        <v>138</v>
      </c>
      <c r="E132" s="239" t="s">
        <v>19</v>
      </c>
      <c r="F132" s="240" t="s">
        <v>348</v>
      </c>
      <c r="G132" s="238"/>
      <c r="H132" s="241">
        <v>18.859999999999999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138</v>
      </c>
      <c r="AU132" s="247" t="s">
        <v>81</v>
      </c>
      <c r="AV132" s="13" t="s">
        <v>81</v>
      </c>
      <c r="AW132" s="13" t="s">
        <v>33</v>
      </c>
      <c r="AX132" s="13" t="s">
        <v>79</v>
      </c>
      <c r="AY132" s="247" t="s">
        <v>127</v>
      </c>
    </row>
    <row r="133" s="2" customFormat="1" ht="16.5" customHeight="1">
      <c r="A133" s="40"/>
      <c r="B133" s="41"/>
      <c r="C133" s="220" t="s">
        <v>187</v>
      </c>
      <c r="D133" s="220" t="s">
        <v>130</v>
      </c>
      <c r="E133" s="221" t="s">
        <v>349</v>
      </c>
      <c r="F133" s="222" t="s">
        <v>350</v>
      </c>
      <c r="G133" s="223" t="s">
        <v>290</v>
      </c>
      <c r="H133" s="224">
        <v>540.80999999999995</v>
      </c>
      <c r="I133" s="225"/>
      <c r="J133" s="226">
        <f>ROUND(I133*H133,2)</f>
        <v>0</v>
      </c>
      <c r="K133" s="222" t="s">
        <v>134</v>
      </c>
      <c r="L133" s="46"/>
      <c r="M133" s="227" t="s">
        <v>19</v>
      </c>
      <c r="N133" s="228" t="s">
        <v>42</v>
      </c>
      <c r="O133" s="86"/>
      <c r="P133" s="229">
        <f>O133*H133</f>
        <v>0</v>
      </c>
      <c r="Q133" s="229">
        <v>9.0000000000000006E-05</v>
      </c>
      <c r="R133" s="229">
        <f>Q133*H133</f>
        <v>0.048672899999999998</v>
      </c>
      <c r="S133" s="229">
        <v>0.25600000000000001</v>
      </c>
      <c r="T133" s="230">
        <f>S133*H133</f>
        <v>138.44735999999998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150</v>
      </c>
      <c r="AT133" s="231" t="s">
        <v>130</v>
      </c>
      <c r="AU133" s="231" t="s">
        <v>81</v>
      </c>
      <c r="AY133" s="19" t="s">
        <v>127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9" t="s">
        <v>79</v>
      </c>
      <c r="BK133" s="232">
        <f>ROUND(I133*H133,2)</f>
        <v>0</v>
      </c>
      <c r="BL133" s="19" t="s">
        <v>150</v>
      </c>
      <c r="BM133" s="231" t="s">
        <v>351</v>
      </c>
    </row>
    <row r="134" s="2" customFormat="1">
      <c r="A134" s="40"/>
      <c r="B134" s="41"/>
      <c r="C134" s="42"/>
      <c r="D134" s="233" t="s">
        <v>137</v>
      </c>
      <c r="E134" s="42"/>
      <c r="F134" s="234" t="s">
        <v>352</v>
      </c>
      <c r="G134" s="42"/>
      <c r="H134" s="42"/>
      <c r="I134" s="138"/>
      <c r="J134" s="42"/>
      <c r="K134" s="42"/>
      <c r="L134" s="46"/>
      <c r="M134" s="235"/>
      <c r="N134" s="23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137</v>
      </c>
      <c r="AU134" s="19" t="s">
        <v>81</v>
      </c>
    </row>
    <row r="135" s="14" customFormat="1">
      <c r="A135" s="14"/>
      <c r="B135" s="248"/>
      <c r="C135" s="249"/>
      <c r="D135" s="233" t="s">
        <v>138</v>
      </c>
      <c r="E135" s="250" t="s">
        <v>19</v>
      </c>
      <c r="F135" s="251" t="s">
        <v>353</v>
      </c>
      <c r="G135" s="249"/>
      <c r="H135" s="250" t="s">
        <v>19</v>
      </c>
      <c r="I135" s="252"/>
      <c r="J135" s="249"/>
      <c r="K135" s="249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138</v>
      </c>
      <c r="AU135" s="257" t="s">
        <v>81</v>
      </c>
      <c r="AV135" s="14" t="s">
        <v>79</v>
      </c>
      <c r="AW135" s="14" t="s">
        <v>33</v>
      </c>
      <c r="AX135" s="14" t="s">
        <v>71</v>
      </c>
      <c r="AY135" s="257" t="s">
        <v>127</v>
      </c>
    </row>
    <row r="136" s="13" customFormat="1">
      <c r="A136" s="13"/>
      <c r="B136" s="237"/>
      <c r="C136" s="238"/>
      <c r="D136" s="233" t="s">
        <v>138</v>
      </c>
      <c r="E136" s="239" t="s">
        <v>19</v>
      </c>
      <c r="F136" s="240" t="s">
        <v>335</v>
      </c>
      <c r="G136" s="238"/>
      <c r="H136" s="241">
        <v>313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138</v>
      </c>
      <c r="AU136" s="247" t="s">
        <v>81</v>
      </c>
      <c r="AV136" s="13" t="s">
        <v>81</v>
      </c>
      <c r="AW136" s="13" t="s">
        <v>33</v>
      </c>
      <c r="AX136" s="13" t="s">
        <v>71</v>
      </c>
      <c r="AY136" s="247" t="s">
        <v>127</v>
      </c>
    </row>
    <row r="137" s="13" customFormat="1">
      <c r="A137" s="13"/>
      <c r="B137" s="237"/>
      <c r="C137" s="238"/>
      <c r="D137" s="233" t="s">
        <v>138</v>
      </c>
      <c r="E137" s="239" t="s">
        <v>19</v>
      </c>
      <c r="F137" s="240" t="s">
        <v>336</v>
      </c>
      <c r="G137" s="238"/>
      <c r="H137" s="241">
        <v>227.81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138</v>
      </c>
      <c r="AU137" s="247" t="s">
        <v>81</v>
      </c>
      <c r="AV137" s="13" t="s">
        <v>81</v>
      </c>
      <c r="AW137" s="13" t="s">
        <v>33</v>
      </c>
      <c r="AX137" s="13" t="s">
        <v>71</v>
      </c>
      <c r="AY137" s="247" t="s">
        <v>127</v>
      </c>
    </row>
    <row r="138" s="15" customFormat="1">
      <c r="A138" s="15"/>
      <c r="B138" s="261"/>
      <c r="C138" s="262"/>
      <c r="D138" s="233" t="s">
        <v>138</v>
      </c>
      <c r="E138" s="263" t="s">
        <v>19</v>
      </c>
      <c r="F138" s="264" t="s">
        <v>323</v>
      </c>
      <c r="G138" s="262"/>
      <c r="H138" s="265">
        <v>540.80999999999995</v>
      </c>
      <c r="I138" s="266"/>
      <c r="J138" s="262"/>
      <c r="K138" s="262"/>
      <c r="L138" s="267"/>
      <c r="M138" s="268"/>
      <c r="N138" s="269"/>
      <c r="O138" s="269"/>
      <c r="P138" s="269"/>
      <c r="Q138" s="269"/>
      <c r="R138" s="269"/>
      <c r="S138" s="269"/>
      <c r="T138" s="27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1" t="s">
        <v>138</v>
      </c>
      <c r="AU138" s="271" t="s">
        <v>81</v>
      </c>
      <c r="AV138" s="15" t="s">
        <v>150</v>
      </c>
      <c r="AW138" s="15" t="s">
        <v>33</v>
      </c>
      <c r="AX138" s="15" t="s">
        <v>79</v>
      </c>
      <c r="AY138" s="271" t="s">
        <v>127</v>
      </c>
    </row>
    <row r="139" s="2" customFormat="1" ht="16.5" customHeight="1">
      <c r="A139" s="40"/>
      <c r="B139" s="41"/>
      <c r="C139" s="220" t="s">
        <v>193</v>
      </c>
      <c r="D139" s="220" t="s">
        <v>130</v>
      </c>
      <c r="E139" s="221" t="s">
        <v>354</v>
      </c>
      <c r="F139" s="222" t="s">
        <v>355</v>
      </c>
      <c r="G139" s="223" t="s">
        <v>290</v>
      </c>
      <c r="H139" s="224">
        <v>790.40999999999997</v>
      </c>
      <c r="I139" s="225"/>
      <c r="J139" s="226">
        <f>ROUND(I139*H139,2)</f>
        <v>0</v>
      </c>
      <c r="K139" s="222" t="s">
        <v>134</v>
      </c>
      <c r="L139" s="46"/>
      <c r="M139" s="227" t="s">
        <v>19</v>
      </c>
      <c r="N139" s="228" t="s">
        <v>42</v>
      </c>
      <c r="O139" s="86"/>
      <c r="P139" s="229">
        <f>O139*H139</f>
        <v>0</v>
      </c>
      <c r="Q139" s="229">
        <v>0.00016000000000000001</v>
      </c>
      <c r="R139" s="229">
        <f>Q139*H139</f>
        <v>0.12646560000000001</v>
      </c>
      <c r="S139" s="229">
        <v>0.25600000000000001</v>
      </c>
      <c r="T139" s="230">
        <f>S139*H139</f>
        <v>202.34495999999999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150</v>
      </c>
      <c r="AT139" s="231" t="s">
        <v>130</v>
      </c>
      <c r="AU139" s="231" t="s">
        <v>81</v>
      </c>
      <c r="AY139" s="19" t="s">
        <v>127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79</v>
      </c>
      <c r="BK139" s="232">
        <f>ROUND(I139*H139,2)</f>
        <v>0</v>
      </c>
      <c r="BL139" s="19" t="s">
        <v>150</v>
      </c>
      <c r="BM139" s="231" t="s">
        <v>356</v>
      </c>
    </row>
    <row r="140" s="2" customFormat="1">
      <c r="A140" s="40"/>
      <c r="B140" s="41"/>
      <c r="C140" s="42"/>
      <c r="D140" s="233" t="s">
        <v>137</v>
      </c>
      <c r="E140" s="42"/>
      <c r="F140" s="234" t="s">
        <v>357</v>
      </c>
      <c r="G140" s="42"/>
      <c r="H140" s="42"/>
      <c r="I140" s="138"/>
      <c r="J140" s="42"/>
      <c r="K140" s="42"/>
      <c r="L140" s="46"/>
      <c r="M140" s="235"/>
      <c r="N140" s="236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137</v>
      </c>
      <c r="AU140" s="19" t="s">
        <v>81</v>
      </c>
    </row>
    <row r="141" s="14" customFormat="1">
      <c r="A141" s="14"/>
      <c r="B141" s="248"/>
      <c r="C141" s="249"/>
      <c r="D141" s="233" t="s">
        <v>138</v>
      </c>
      <c r="E141" s="250" t="s">
        <v>19</v>
      </c>
      <c r="F141" s="251" t="s">
        <v>358</v>
      </c>
      <c r="G141" s="249"/>
      <c r="H141" s="250" t="s">
        <v>19</v>
      </c>
      <c r="I141" s="252"/>
      <c r="J141" s="249"/>
      <c r="K141" s="249"/>
      <c r="L141" s="253"/>
      <c r="M141" s="254"/>
      <c r="N141" s="255"/>
      <c r="O141" s="255"/>
      <c r="P141" s="255"/>
      <c r="Q141" s="255"/>
      <c r="R141" s="255"/>
      <c r="S141" s="255"/>
      <c r="T141" s="25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7" t="s">
        <v>138</v>
      </c>
      <c r="AU141" s="257" t="s">
        <v>81</v>
      </c>
      <c r="AV141" s="14" t="s">
        <v>79</v>
      </c>
      <c r="AW141" s="14" t="s">
        <v>33</v>
      </c>
      <c r="AX141" s="14" t="s">
        <v>71</v>
      </c>
      <c r="AY141" s="257" t="s">
        <v>127</v>
      </c>
    </row>
    <row r="142" s="13" customFormat="1">
      <c r="A142" s="13"/>
      <c r="B142" s="237"/>
      <c r="C142" s="238"/>
      <c r="D142" s="233" t="s">
        <v>138</v>
      </c>
      <c r="E142" s="239" t="s">
        <v>19</v>
      </c>
      <c r="F142" s="240" t="s">
        <v>359</v>
      </c>
      <c r="G142" s="238"/>
      <c r="H142" s="241">
        <v>249.59999999999999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138</v>
      </c>
      <c r="AU142" s="247" t="s">
        <v>81</v>
      </c>
      <c r="AV142" s="13" t="s">
        <v>81</v>
      </c>
      <c r="AW142" s="13" t="s">
        <v>33</v>
      </c>
      <c r="AX142" s="13" t="s">
        <v>71</v>
      </c>
      <c r="AY142" s="247" t="s">
        <v>127</v>
      </c>
    </row>
    <row r="143" s="13" customFormat="1">
      <c r="A143" s="13"/>
      <c r="B143" s="237"/>
      <c r="C143" s="238"/>
      <c r="D143" s="233" t="s">
        <v>138</v>
      </c>
      <c r="E143" s="239" t="s">
        <v>19</v>
      </c>
      <c r="F143" s="240" t="s">
        <v>360</v>
      </c>
      <c r="G143" s="238"/>
      <c r="H143" s="241">
        <v>313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138</v>
      </c>
      <c r="AU143" s="247" t="s">
        <v>81</v>
      </c>
      <c r="AV143" s="13" t="s">
        <v>81</v>
      </c>
      <c r="AW143" s="13" t="s">
        <v>33</v>
      </c>
      <c r="AX143" s="13" t="s">
        <v>71</v>
      </c>
      <c r="AY143" s="247" t="s">
        <v>127</v>
      </c>
    </row>
    <row r="144" s="13" customFormat="1">
      <c r="A144" s="13"/>
      <c r="B144" s="237"/>
      <c r="C144" s="238"/>
      <c r="D144" s="233" t="s">
        <v>138</v>
      </c>
      <c r="E144" s="239" t="s">
        <v>19</v>
      </c>
      <c r="F144" s="240" t="s">
        <v>336</v>
      </c>
      <c r="G144" s="238"/>
      <c r="H144" s="241">
        <v>227.81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138</v>
      </c>
      <c r="AU144" s="247" t="s">
        <v>81</v>
      </c>
      <c r="AV144" s="13" t="s">
        <v>81</v>
      </c>
      <c r="AW144" s="13" t="s">
        <v>33</v>
      </c>
      <c r="AX144" s="13" t="s">
        <v>71</v>
      </c>
      <c r="AY144" s="247" t="s">
        <v>127</v>
      </c>
    </row>
    <row r="145" s="15" customFormat="1">
      <c r="A145" s="15"/>
      <c r="B145" s="261"/>
      <c r="C145" s="262"/>
      <c r="D145" s="233" t="s">
        <v>138</v>
      </c>
      <c r="E145" s="263" t="s">
        <v>19</v>
      </c>
      <c r="F145" s="264" t="s">
        <v>323</v>
      </c>
      <c r="G145" s="262"/>
      <c r="H145" s="265">
        <v>790.40999999999997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1" t="s">
        <v>138</v>
      </c>
      <c r="AU145" s="271" t="s">
        <v>81</v>
      </c>
      <c r="AV145" s="15" t="s">
        <v>150</v>
      </c>
      <c r="AW145" s="15" t="s">
        <v>33</v>
      </c>
      <c r="AX145" s="15" t="s">
        <v>79</v>
      </c>
      <c r="AY145" s="271" t="s">
        <v>127</v>
      </c>
    </row>
    <row r="146" s="2" customFormat="1" ht="16.5" customHeight="1">
      <c r="A146" s="40"/>
      <c r="B146" s="41"/>
      <c r="C146" s="220" t="s">
        <v>198</v>
      </c>
      <c r="D146" s="220" t="s">
        <v>130</v>
      </c>
      <c r="E146" s="221" t="s">
        <v>361</v>
      </c>
      <c r="F146" s="222" t="s">
        <v>362</v>
      </c>
      <c r="G146" s="223" t="s">
        <v>363</v>
      </c>
      <c r="H146" s="224">
        <v>60.799999999999997</v>
      </c>
      <c r="I146" s="225"/>
      <c r="J146" s="226">
        <f>ROUND(I146*H146,2)</f>
        <v>0</v>
      </c>
      <c r="K146" s="222" t="s">
        <v>134</v>
      </c>
      <c r="L146" s="46"/>
      <c r="M146" s="227" t="s">
        <v>19</v>
      </c>
      <c r="N146" s="228" t="s">
        <v>42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0.28999999999999998</v>
      </c>
      <c r="T146" s="230">
        <f>S146*H146</f>
        <v>17.631999999999998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150</v>
      </c>
      <c r="AT146" s="231" t="s">
        <v>130</v>
      </c>
      <c r="AU146" s="231" t="s">
        <v>81</v>
      </c>
      <c r="AY146" s="19" t="s">
        <v>127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79</v>
      </c>
      <c r="BK146" s="232">
        <f>ROUND(I146*H146,2)</f>
        <v>0</v>
      </c>
      <c r="BL146" s="19" t="s">
        <v>150</v>
      </c>
      <c r="BM146" s="231" t="s">
        <v>364</v>
      </c>
    </row>
    <row r="147" s="2" customFormat="1">
      <c r="A147" s="40"/>
      <c r="B147" s="41"/>
      <c r="C147" s="42"/>
      <c r="D147" s="233" t="s">
        <v>137</v>
      </c>
      <c r="E147" s="42"/>
      <c r="F147" s="234" t="s">
        <v>365</v>
      </c>
      <c r="G147" s="42"/>
      <c r="H147" s="42"/>
      <c r="I147" s="138"/>
      <c r="J147" s="42"/>
      <c r="K147" s="42"/>
      <c r="L147" s="46"/>
      <c r="M147" s="235"/>
      <c r="N147" s="236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137</v>
      </c>
      <c r="AU147" s="19" t="s">
        <v>81</v>
      </c>
    </row>
    <row r="148" s="13" customFormat="1">
      <c r="A148" s="13"/>
      <c r="B148" s="237"/>
      <c r="C148" s="238"/>
      <c r="D148" s="233" t="s">
        <v>138</v>
      </c>
      <c r="E148" s="239" t="s">
        <v>19</v>
      </c>
      <c r="F148" s="240" t="s">
        <v>366</v>
      </c>
      <c r="G148" s="238"/>
      <c r="H148" s="241">
        <v>60.799999999999997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138</v>
      </c>
      <c r="AU148" s="247" t="s">
        <v>81</v>
      </c>
      <c r="AV148" s="13" t="s">
        <v>81</v>
      </c>
      <c r="AW148" s="13" t="s">
        <v>33</v>
      </c>
      <c r="AX148" s="13" t="s">
        <v>79</v>
      </c>
      <c r="AY148" s="247" t="s">
        <v>127</v>
      </c>
    </row>
    <row r="149" s="2" customFormat="1" ht="16.5" customHeight="1">
      <c r="A149" s="40"/>
      <c r="B149" s="41"/>
      <c r="C149" s="220" t="s">
        <v>8</v>
      </c>
      <c r="D149" s="220" t="s">
        <v>130</v>
      </c>
      <c r="E149" s="221" t="s">
        <v>367</v>
      </c>
      <c r="F149" s="222" t="s">
        <v>368</v>
      </c>
      <c r="G149" s="223" t="s">
        <v>363</v>
      </c>
      <c r="H149" s="224">
        <v>105.2</v>
      </c>
      <c r="I149" s="225"/>
      <c r="J149" s="226">
        <f>ROUND(I149*H149,2)</f>
        <v>0</v>
      </c>
      <c r="K149" s="222" t="s">
        <v>134</v>
      </c>
      <c r="L149" s="46"/>
      <c r="M149" s="227" t="s">
        <v>19</v>
      </c>
      <c r="N149" s="228" t="s">
        <v>42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0.20499999999999999</v>
      </c>
      <c r="T149" s="230">
        <f>S149*H149</f>
        <v>21.565999999999999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150</v>
      </c>
      <c r="AT149" s="231" t="s">
        <v>130</v>
      </c>
      <c r="AU149" s="231" t="s">
        <v>81</v>
      </c>
      <c r="AY149" s="19" t="s">
        <v>127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9" t="s">
        <v>79</v>
      </c>
      <c r="BK149" s="232">
        <f>ROUND(I149*H149,2)</f>
        <v>0</v>
      </c>
      <c r="BL149" s="19" t="s">
        <v>150</v>
      </c>
      <c r="BM149" s="231" t="s">
        <v>369</v>
      </c>
    </row>
    <row r="150" s="2" customFormat="1">
      <c r="A150" s="40"/>
      <c r="B150" s="41"/>
      <c r="C150" s="42"/>
      <c r="D150" s="233" t="s">
        <v>137</v>
      </c>
      <c r="E150" s="42"/>
      <c r="F150" s="234" t="s">
        <v>370</v>
      </c>
      <c r="G150" s="42"/>
      <c r="H150" s="42"/>
      <c r="I150" s="138"/>
      <c r="J150" s="42"/>
      <c r="K150" s="42"/>
      <c r="L150" s="46"/>
      <c r="M150" s="235"/>
      <c r="N150" s="236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137</v>
      </c>
      <c r="AU150" s="19" t="s">
        <v>81</v>
      </c>
    </row>
    <row r="151" s="13" customFormat="1">
      <c r="A151" s="13"/>
      <c r="B151" s="237"/>
      <c r="C151" s="238"/>
      <c r="D151" s="233" t="s">
        <v>138</v>
      </c>
      <c r="E151" s="239" t="s">
        <v>19</v>
      </c>
      <c r="F151" s="240" t="s">
        <v>371</v>
      </c>
      <c r="G151" s="238"/>
      <c r="H151" s="241">
        <v>105.2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138</v>
      </c>
      <c r="AU151" s="247" t="s">
        <v>81</v>
      </c>
      <c r="AV151" s="13" t="s">
        <v>81</v>
      </c>
      <c r="AW151" s="13" t="s">
        <v>33</v>
      </c>
      <c r="AX151" s="13" t="s">
        <v>79</v>
      </c>
      <c r="AY151" s="247" t="s">
        <v>127</v>
      </c>
    </row>
    <row r="152" s="2" customFormat="1" ht="16.5" customHeight="1">
      <c r="A152" s="40"/>
      <c r="B152" s="41"/>
      <c r="C152" s="220" t="s">
        <v>209</v>
      </c>
      <c r="D152" s="220" t="s">
        <v>130</v>
      </c>
      <c r="E152" s="221" t="s">
        <v>372</v>
      </c>
      <c r="F152" s="222" t="s">
        <v>373</v>
      </c>
      <c r="G152" s="223" t="s">
        <v>363</v>
      </c>
      <c r="H152" s="224">
        <v>15.800000000000001</v>
      </c>
      <c r="I152" s="225"/>
      <c r="J152" s="226">
        <f>ROUND(I152*H152,2)</f>
        <v>0</v>
      </c>
      <c r="K152" s="222" t="s">
        <v>134</v>
      </c>
      <c r="L152" s="46"/>
      <c r="M152" s="227" t="s">
        <v>19</v>
      </c>
      <c r="N152" s="228" t="s">
        <v>42</v>
      </c>
      <c r="O152" s="86"/>
      <c r="P152" s="229">
        <f>O152*H152</f>
        <v>0</v>
      </c>
      <c r="Q152" s="229">
        <v>0</v>
      </c>
      <c r="R152" s="229">
        <f>Q152*H152</f>
        <v>0</v>
      </c>
      <c r="S152" s="229">
        <v>0.11500000000000001</v>
      </c>
      <c r="T152" s="230">
        <f>S152*H152</f>
        <v>1.8170000000000002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150</v>
      </c>
      <c r="AT152" s="231" t="s">
        <v>130</v>
      </c>
      <c r="AU152" s="231" t="s">
        <v>81</v>
      </c>
      <c r="AY152" s="19" t="s">
        <v>127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9" t="s">
        <v>79</v>
      </c>
      <c r="BK152" s="232">
        <f>ROUND(I152*H152,2)</f>
        <v>0</v>
      </c>
      <c r="BL152" s="19" t="s">
        <v>150</v>
      </c>
      <c r="BM152" s="231" t="s">
        <v>374</v>
      </c>
    </row>
    <row r="153" s="2" customFormat="1">
      <c r="A153" s="40"/>
      <c r="B153" s="41"/>
      <c r="C153" s="42"/>
      <c r="D153" s="233" t="s">
        <v>137</v>
      </c>
      <c r="E153" s="42"/>
      <c r="F153" s="234" t="s">
        <v>375</v>
      </c>
      <c r="G153" s="42"/>
      <c r="H153" s="42"/>
      <c r="I153" s="138"/>
      <c r="J153" s="42"/>
      <c r="K153" s="42"/>
      <c r="L153" s="46"/>
      <c r="M153" s="235"/>
      <c r="N153" s="23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137</v>
      </c>
      <c r="AU153" s="19" t="s">
        <v>81</v>
      </c>
    </row>
    <row r="154" s="13" customFormat="1">
      <c r="A154" s="13"/>
      <c r="B154" s="237"/>
      <c r="C154" s="238"/>
      <c r="D154" s="233" t="s">
        <v>138</v>
      </c>
      <c r="E154" s="239" t="s">
        <v>19</v>
      </c>
      <c r="F154" s="240" t="s">
        <v>376</v>
      </c>
      <c r="G154" s="238"/>
      <c r="H154" s="241">
        <v>15.800000000000001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138</v>
      </c>
      <c r="AU154" s="247" t="s">
        <v>81</v>
      </c>
      <c r="AV154" s="13" t="s">
        <v>81</v>
      </c>
      <c r="AW154" s="13" t="s">
        <v>33</v>
      </c>
      <c r="AX154" s="13" t="s">
        <v>79</v>
      </c>
      <c r="AY154" s="247" t="s">
        <v>127</v>
      </c>
    </row>
    <row r="155" s="2" customFormat="1" ht="16.5" customHeight="1">
      <c r="A155" s="40"/>
      <c r="B155" s="41"/>
      <c r="C155" s="220" t="s">
        <v>213</v>
      </c>
      <c r="D155" s="220" t="s">
        <v>130</v>
      </c>
      <c r="E155" s="221" t="s">
        <v>377</v>
      </c>
      <c r="F155" s="222" t="s">
        <v>378</v>
      </c>
      <c r="G155" s="223" t="s">
        <v>296</v>
      </c>
      <c r="H155" s="224">
        <v>2</v>
      </c>
      <c r="I155" s="225"/>
      <c r="J155" s="226">
        <f>ROUND(I155*H155,2)</f>
        <v>0</v>
      </c>
      <c r="K155" s="222" t="s">
        <v>134</v>
      </c>
      <c r="L155" s="46"/>
      <c r="M155" s="227" t="s">
        <v>19</v>
      </c>
      <c r="N155" s="228" t="s">
        <v>42</v>
      </c>
      <c r="O155" s="8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150</v>
      </c>
      <c r="AT155" s="231" t="s">
        <v>130</v>
      </c>
      <c r="AU155" s="231" t="s">
        <v>81</v>
      </c>
      <c r="AY155" s="19" t="s">
        <v>127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9" t="s">
        <v>79</v>
      </c>
      <c r="BK155" s="232">
        <f>ROUND(I155*H155,2)</f>
        <v>0</v>
      </c>
      <c r="BL155" s="19" t="s">
        <v>150</v>
      </c>
      <c r="BM155" s="231" t="s">
        <v>379</v>
      </c>
    </row>
    <row r="156" s="2" customFormat="1">
      <c r="A156" s="40"/>
      <c r="B156" s="41"/>
      <c r="C156" s="42"/>
      <c r="D156" s="233" t="s">
        <v>137</v>
      </c>
      <c r="E156" s="42"/>
      <c r="F156" s="234" t="s">
        <v>380</v>
      </c>
      <c r="G156" s="42"/>
      <c r="H156" s="42"/>
      <c r="I156" s="138"/>
      <c r="J156" s="42"/>
      <c r="K156" s="42"/>
      <c r="L156" s="46"/>
      <c r="M156" s="235"/>
      <c r="N156" s="236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137</v>
      </c>
      <c r="AU156" s="19" t="s">
        <v>81</v>
      </c>
    </row>
    <row r="157" s="2" customFormat="1" ht="16.5" customHeight="1">
      <c r="A157" s="40"/>
      <c r="B157" s="41"/>
      <c r="C157" s="220" t="s">
        <v>220</v>
      </c>
      <c r="D157" s="220" t="s">
        <v>130</v>
      </c>
      <c r="E157" s="221" t="s">
        <v>381</v>
      </c>
      <c r="F157" s="222" t="s">
        <v>382</v>
      </c>
      <c r="G157" s="223" t="s">
        <v>296</v>
      </c>
      <c r="H157" s="224">
        <v>1</v>
      </c>
      <c r="I157" s="225"/>
      <c r="J157" s="226">
        <f>ROUND(I157*H157,2)</f>
        <v>0</v>
      </c>
      <c r="K157" s="222" t="s">
        <v>134</v>
      </c>
      <c r="L157" s="46"/>
      <c r="M157" s="227" t="s">
        <v>19</v>
      </c>
      <c r="N157" s="228" t="s">
        <v>42</v>
      </c>
      <c r="O157" s="8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150</v>
      </c>
      <c r="AT157" s="231" t="s">
        <v>130</v>
      </c>
      <c r="AU157" s="231" t="s">
        <v>81</v>
      </c>
      <c r="AY157" s="19" t="s">
        <v>127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9" t="s">
        <v>79</v>
      </c>
      <c r="BK157" s="232">
        <f>ROUND(I157*H157,2)</f>
        <v>0</v>
      </c>
      <c r="BL157" s="19" t="s">
        <v>150</v>
      </c>
      <c r="BM157" s="231" t="s">
        <v>383</v>
      </c>
    </row>
    <row r="158" s="2" customFormat="1">
      <c r="A158" s="40"/>
      <c r="B158" s="41"/>
      <c r="C158" s="42"/>
      <c r="D158" s="233" t="s">
        <v>137</v>
      </c>
      <c r="E158" s="42"/>
      <c r="F158" s="234" t="s">
        <v>384</v>
      </c>
      <c r="G158" s="42"/>
      <c r="H158" s="42"/>
      <c r="I158" s="138"/>
      <c r="J158" s="42"/>
      <c r="K158" s="42"/>
      <c r="L158" s="46"/>
      <c r="M158" s="235"/>
      <c r="N158" s="236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137</v>
      </c>
      <c r="AU158" s="19" t="s">
        <v>81</v>
      </c>
    </row>
    <row r="159" s="2" customFormat="1" ht="16.5" customHeight="1">
      <c r="A159" s="40"/>
      <c r="B159" s="41"/>
      <c r="C159" s="220" t="s">
        <v>225</v>
      </c>
      <c r="D159" s="220" t="s">
        <v>130</v>
      </c>
      <c r="E159" s="221" t="s">
        <v>385</v>
      </c>
      <c r="F159" s="222" t="s">
        <v>386</v>
      </c>
      <c r="G159" s="223" t="s">
        <v>296</v>
      </c>
      <c r="H159" s="224">
        <v>2</v>
      </c>
      <c r="I159" s="225"/>
      <c r="J159" s="226">
        <f>ROUND(I159*H159,2)</f>
        <v>0</v>
      </c>
      <c r="K159" s="222" t="s">
        <v>134</v>
      </c>
      <c r="L159" s="46"/>
      <c r="M159" s="227" t="s">
        <v>19</v>
      </c>
      <c r="N159" s="228" t="s">
        <v>42</v>
      </c>
      <c r="O159" s="8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150</v>
      </c>
      <c r="AT159" s="231" t="s">
        <v>130</v>
      </c>
      <c r="AU159" s="231" t="s">
        <v>81</v>
      </c>
      <c r="AY159" s="19" t="s">
        <v>127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9" t="s">
        <v>79</v>
      </c>
      <c r="BK159" s="232">
        <f>ROUND(I159*H159,2)</f>
        <v>0</v>
      </c>
      <c r="BL159" s="19" t="s">
        <v>150</v>
      </c>
      <c r="BM159" s="231" t="s">
        <v>387</v>
      </c>
    </row>
    <row r="160" s="2" customFormat="1">
      <c r="A160" s="40"/>
      <c r="B160" s="41"/>
      <c r="C160" s="42"/>
      <c r="D160" s="233" t="s">
        <v>137</v>
      </c>
      <c r="E160" s="42"/>
      <c r="F160" s="234" t="s">
        <v>388</v>
      </c>
      <c r="G160" s="42"/>
      <c r="H160" s="42"/>
      <c r="I160" s="138"/>
      <c r="J160" s="42"/>
      <c r="K160" s="42"/>
      <c r="L160" s="46"/>
      <c r="M160" s="235"/>
      <c r="N160" s="236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137</v>
      </c>
      <c r="AU160" s="19" t="s">
        <v>81</v>
      </c>
    </row>
    <row r="161" s="2" customFormat="1" ht="16.5" customHeight="1">
      <c r="A161" s="40"/>
      <c r="B161" s="41"/>
      <c r="C161" s="220" t="s">
        <v>231</v>
      </c>
      <c r="D161" s="220" t="s">
        <v>130</v>
      </c>
      <c r="E161" s="221" t="s">
        <v>389</v>
      </c>
      <c r="F161" s="222" t="s">
        <v>390</v>
      </c>
      <c r="G161" s="223" t="s">
        <v>296</v>
      </c>
      <c r="H161" s="224">
        <v>1</v>
      </c>
      <c r="I161" s="225"/>
      <c r="J161" s="226">
        <f>ROUND(I161*H161,2)</f>
        <v>0</v>
      </c>
      <c r="K161" s="222" t="s">
        <v>134</v>
      </c>
      <c r="L161" s="46"/>
      <c r="M161" s="227" t="s">
        <v>19</v>
      </c>
      <c r="N161" s="228" t="s">
        <v>42</v>
      </c>
      <c r="O161" s="8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150</v>
      </c>
      <c r="AT161" s="231" t="s">
        <v>130</v>
      </c>
      <c r="AU161" s="231" t="s">
        <v>81</v>
      </c>
      <c r="AY161" s="19" t="s">
        <v>127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9" t="s">
        <v>79</v>
      </c>
      <c r="BK161" s="232">
        <f>ROUND(I161*H161,2)</f>
        <v>0</v>
      </c>
      <c r="BL161" s="19" t="s">
        <v>150</v>
      </c>
      <c r="BM161" s="231" t="s">
        <v>391</v>
      </c>
    </row>
    <row r="162" s="2" customFormat="1">
      <c r="A162" s="40"/>
      <c r="B162" s="41"/>
      <c r="C162" s="42"/>
      <c r="D162" s="233" t="s">
        <v>137</v>
      </c>
      <c r="E162" s="42"/>
      <c r="F162" s="234" t="s">
        <v>392</v>
      </c>
      <c r="G162" s="42"/>
      <c r="H162" s="42"/>
      <c r="I162" s="138"/>
      <c r="J162" s="42"/>
      <c r="K162" s="42"/>
      <c r="L162" s="46"/>
      <c r="M162" s="235"/>
      <c r="N162" s="236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137</v>
      </c>
      <c r="AU162" s="19" t="s">
        <v>81</v>
      </c>
    </row>
    <row r="163" s="2" customFormat="1" ht="16.5" customHeight="1">
      <c r="A163" s="40"/>
      <c r="B163" s="41"/>
      <c r="C163" s="220" t="s">
        <v>7</v>
      </c>
      <c r="D163" s="220" t="s">
        <v>130</v>
      </c>
      <c r="E163" s="221" t="s">
        <v>393</v>
      </c>
      <c r="F163" s="222" t="s">
        <v>394</v>
      </c>
      <c r="G163" s="223" t="s">
        <v>296</v>
      </c>
      <c r="H163" s="224">
        <v>2</v>
      </c>
      <c r="I163" s="225"/>
      <c r="J163" s="226">
        <f>ROUND(I163*H163,2)</f>
        <v>0</v>
      </c>
      <c r="K163" s="222" t="s">
        <v>134</v>
      </c>
      <c r="L163" s="46"/>
      <c r="M163" s="227" t="s">
        <v>19</v>
      </c>
      <c r="N163" s="228" t="s">
        <v>42</v>
      </c>
      <c r="O163" s="8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150</v>
      </c>
      <c r="AT163" s="231" t="s">
        <v>130</v>
      </c>
      <c r="AU163" s="231" t="s">
        <v>81</v>
      </c>
      <c r="AY163" s="19" t="s">
        <v>127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9" t="s">
        <v>79</v>
      </c>
      <c r="BK163" s="232">
        <f>ROUND(I163*H163,2)</f>
        <v>0</v>
      </c>
      <c r="BL163" s="19" t="s">
        <v>150</v>
      </c>
      <c r="BM163" s="231" t="s">
        <v>395</v>
      </c>
    </row>
    <row r="164" s="2" customFormat="1">
      <c r="A164" s="40"/>
      <c r="B164" s="41"/>
      <c r="C164" s="42"/>
      <c r="D164" s="233" t="s">
        <v>137</v>
      </c>
      <c r="E164" s="42"/>
      <c r="F164" s="234" t="s">
        <v>396</v>
      </c>
      <c r="G164" s="42"/>
      <c r="H164" s="42"/>
      <c r="I164" s="138"/>
      <c r="J164" s="42"/>
      <c r="K164" s="42"/>
      <c r="L164" s="46"/>
      <c r="M164" s="235"/>
      <c r="N164" s="236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137</v>
      </c>
      <c r="AU164" s="19" t="s">
        <v>81</v>
      </c>
    </row>
    <row r="165" s="2" customFormat="1" ht="16.5" customHeight="1">
      <c r="A165" s="40"/>
      <c r="B165" s="41"/>
      <c r="C165" s="220" t="s">
        <v>242</v>
      </c>
      <c r="D165" s="220" t="s">
        <v>130</v>
      </c>
      <c r="E165" s="221" t="s">
        <v>397</v>
      </c>
      <c r="F165" s="222" t="s">
        <v>398</v>
      </c>
      <c r="G165" s="223" t="s">
        <v>296</v>
      </c>
      <c r="H165" s="224">
        <v>1</v>
      </c>
      <c r="I165" s="225"/>
      <c r="J165" s="226">
        <f>ROUND(I165*H165,2)</f>
        <v>0</v>
      </c>
      <c r="K165" s="222" t="s">
        <v>134</v>
      </c>
      <c r="L165" s="46"/>
      <c r="M165" s="227" t="s">
        <v>19</v>
      </c>
      <c r="N165" s="228" t="s">
        <v>42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150</v>
      </c>
      <c r="AT165" s="231" t="s">
        <v>130</v>
      </c>
      <c r="AU165" s="231" t="s">
        <v>81</v>
      </c>
      <c r="AY165" s="19" t="s">
        <v>127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9" t="s">
        <v>79</v>
      </c>
      <c r="BK165" s="232">
        <f>ROUND(I165*H165,2)</f>
        <v>0</v>
      </c>
      <c r="BL165" s="19" t="s">
        <v>150</v>
      </c>
      <c r="BM165" s="231" t="s">
        <v>399</v>
      </c>
    </row>
    <row r="166" s="2" customFormat="1">
      <c r="A166" s="40"/>
      <c r="B166" s="41"/>
      <c r="C166" s="42"/>
      <c r="D166" s="233" t="s">
        <v>137</v>
      </c>
      <c r="E166" s="42"/>
      <c r="F166" s="234" t="s">
        <v>400</v>
      </c>
      <c r="G166" s="42"/>
      <c r="H166" s="42"/>
      <c r="I166" s="138"/>
      <c r="J166" s="42"/>
      <c r="K166" s="42"/>
      <c r="L166" s="46"/>
      <c r="M166" s="235"/>
      <c r="N166" s="236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137</v>
      </c>
      <c r="AU166" s="19" t="s">
        <v>81</v>
      </c>
    </row>
    <row r="167" s="2" customFormat="1" ht="16.5" customHeight="1">
      <c r="A167" s="40"/>
      <c r="B167" s="41"/>
      <c r="C167" s="220" t="s">
        <v>266</v>
      </c>
      <c r="D167" s="220" t="s">
        <v>130</v>
      </c>
      <c r="E167" s="221" t="s">
        <v>401</v>
      </c>
      <c r="F167" s="222" t="s">
        <v>402</v>
      </c>
      <c r="G167" s="223" t="s">
        <v>296</v>
      </c>
      <c r="H167" s="224">
        <v>16</v>
      </c>
      <c r="I167" s="225"/>
      <c r="J167" s="226">
        <f>ROUND(I167*H167,2)</f>
        <v>0</v>
      </c>
      <c r="K167" s="222" t="s">
        <v>134</v>
      </c>
      <c r="L167" s="46"/>
      <c r="M167" s="227" t="s">
        <v>19</v>
      </c>
      <c r="N167" s="228" t="s">
        <v>42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150</v>
      </c>
      <c r="AT167" s="231" t="s">
        <v>130</v>
      </c>
      <c r="AU167" s="231" t="s">
        <v>81</v>
      </c>
      <c r="AY167" s="19" t="s">
        <v>127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9" t="s">
        <v>79</v>
      </c>
      <c r="BK167" s="232">
        <f>ROUND(I167*H167,2)</f>
        <v>0</v>
      </c>
      <c r="BL167" s="19" t="s">
        <v>150</v>
      </c>
      <c r="BM167" s="231" t="s">
        <v>403</v>
      </c>
    </row>
    <row r="168" s="2" customFormat="1">
      <c r="A168" s="40"/>
      <c r="B168" s="41"/>
      <c r="C168" s="42"/>
      <c r="D168" s="233" t="s">
        <v>137</v>
      </c>
      <c r="E168" s="42"/>
      <c r="F168" s="234" t="s">
        <v>404</v>
      </c>
      <c r="G168" s="42"/>
      <c r="H168" s="42"/>
      <c r="I168" s="138"/>
      <c r="J168" s="42"/>
      <c r="K168" s="42"/>
      <c r="L168" s="46"/>
      <c r="M168" s="235"/>
      <c r="N168" s="236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137</v>
      </c>
      <c r="AU168" s="19" t="s">
        <v>81</v>
      </c>
    </row>
    <row r="169" s="13" customFormat="1">
      <c r="A169" s="13"/>
      <c r="B169" s="237"/>
      <c r="C169" s="238"/>
      <c r="D169" s="233" t="s">
        <v>138</v>
      </c>
      <c r="E169" s="239" t="s">
        <v>19</v>
      </c>
      <c r="F169" s="240" t="s">
        <v>405</v>
      </c>
      <c r="G169" s="238"/>
      <c r="H169" s="241">
        <v>16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138</v>
      </c>
      <c r="AU169" s="247" t="s">
        <v>81</v>
      </c>
      <c r="AV169" s="13" t="s">
        <v>81</v>
      </c>
      <c r="AW169" s="13" t="s">
        <v>33</v>
      </c>
      <c r="AX169" s="13" t="s">
        <v>79</v>
      </c>
      <c r="AY169" s="247" t="s">
        <v>127</v>
      </c>
    </row>
    <row r="170" s="2" customFormat="1" ht="16.5" customHeight="1">
      <c r="A170" s="40"/>
      <c r="B170" s="41"/>
      <c r="C170" s="220" t="s">
        <v>406</v>
      </c>
      <c r="D170" s="220" t="s">
        <v>130</v>
      </c>
      <c r="E170" s="221" t="s">
        <v>407</v>
      </c>
      <c r="F170" s="222" t="s">
        <v>408</v>
      </c>
      <c r="G170" s="223" t="s">
        <v>296</v>
      </c>
      <c r="H170" s="224">
        <v>8</v>
      </c>
      <c r="I170" s="225"/>
      <c r="J170" s="226">
        <f>ROUND(I170*H170,2)</f>
        <v>0</v>
      </c>
      <c r="K170" s="222" t="s">
        <v>134</v>
      </c>
      <c r="L170" s="46"/>
      <c r="M170" s="227" t="s">
        <v>19</v>
      </c>
      <c r="N170" s="228" t="s">
        <v>42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150</v>
      </c>
      <c r="AT170" s="231" t="s">
        <v>130</v>
      </c>
      <c r="AU170" s="231" t="s">
        <v>81</v>
      </c>
      <c r="AY170" s="19" t="s">
        <v>127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9" t="s">
        <v>79</v>
      </c>
      <c r="BK170" s="232">
        <f>ROUND(I170*H170,2)</f>
        <v>0</v>
      </c>
      <c r="BL170" s="19" t="s">
        <v>150</v>
      </c>
      <c r="BM170" s="231" t="s">
        <v>409</v>
      </c>
    </row>
    <row r="171" s="2" customFormat="1">
      <c r="A171" s="40"/>
      <c r="B171" s="41"/>
      <c r="C171" s="42"/>
      <c r="D171" s="233" t="s">
        <v>137</v>
      </c>
      <c r="E171" s="42"/>
      <c r="F171" s="234" t="s">
        <v>410</v>
      </c>
      <c r="G171" s="42"/>
      <c r="H171" s="42"/>
      <c r="I171" s="138"/>
      <c r="J171" s="42"/>
      <c r="K171" s="42"/>
      <c r="L171" s="46"/>
      <c r="M171" s="235"/>
      <c r="N171" s="236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137</v>
      </c>
      <c r="AU171" s="19" t="s">
        <v>81</v>
      </c>
    </row>
    <row r="172" s="13" customFormat="1">
      <c r="A172" s="13"/>
      <c r="B172" s="237"/>
      <c r="C172" s="238"/>
      <c r="D172" s="233" t="s">
        <v>138</v>
      </c>
      <c r="E172" s="239" t="s">
        <v>19</v>
      </c>
      <c r="F172" s="240" t="s">
        <v>411</v>
      </c>
      <c r="G172" s="238"/>
      <c r="H172" s="241">
        <v>8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138</v>
      </c>
      <c r="AU172" s="247" t="s">
        <v>81</v>
      </c>
      <c r="AV172" s="13" t="s">
        <v>81</v>
      </c>
      <c r="AW172" s="13" t="s">
        <v>33</v>
      </c>
      <c r="AX172" s="13" t="s">
        <v>79</v>
      </c>
      <c r="AY172" s="247" t="s">
        <v>127</v>
      </c>
    </row>
    <row r="173" s="2" customFormat="1" ht="16.5" customHeight="1">
      <c r="A173" s="40"/>
      <c r="B173" s="41"/>
      <c r="C173" s="220" t="s">
        <v>412</v>
      </c>
      <c r="D173" s="220" t="s">
        <v>130</v>
      </c>
      <c r="E173" s="221" t="s">
        <v>413</v>
      </c>
      <c r="F173" s="222" t="s">
        <v>414</v>
      </c>
      <c r="G173" s="223" t="s">
        <v>296</v>
      </c>
      <c r="H173" s="224">
        <v>16</v>
      </c>
      <c r="I173" s="225"/>
      <c r="J173" s="226">
        <f>ROUND(I173*H173,2)</f>
        <v>0</v>
      </c>
      <c r="K173" s="222" t="s">
        <v>134</v>
      </c>
      <c r="L173" s="46"/>
      <c r="M173" s="227" t="s">
        <v>19</v>
      </c>
      <c r="N173" s="228" t="s">
        <v>42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150</v>
      </c>
      <c r="AT173" s="231" t="s">
        <v>130</v>
      </c>
      <c r="AU173" s="231" t="s">
        <v>81</v>
      </c>
      <c r="AY173" s="19" t="s">
        <v>127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9" t="s">
        <v>79</v>
      </c>
      <c r="BK173" s="232">
        <f>ROUND(I173*H173,2)</f>
        <v>0</v>
      </c>
      <c r="BL173" s="19" t="s">
        <v>150</v>
      </c>
      <c r="BM173" s="231" t="s">
        <v>415</v>
      </c>
    </row>
    <row r="174" s="2" customFormat="1">
      <c r="A174" s="40"/>
      <c r="B174" s="41"/>
      <c r="C174" s="42"/>
      <c r="D174" s="233" t="s">
        <v>137</v>
      </c>
      <c r="E174" s="42"/>
      <c r="F174" s="234" t="s">
        <v>416</v>
      </c>
      <c r="G174" s="42"/>
      <c r="H174" s="42"/>
      <c r="I174" s="138"/>
      <c r="J174" s="42"/>
      <c r="K174" s="42"/>
      <c r="L174" s="46"/>
      <c r="M174" s="235"/>
      <c r="N174" s="236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137</v>
      </c>
      <c r="AU174" s="19" t="s">
        <v>81</v>
      </c>
    </row>
    <row r="175" s="2" customFormat="1" ht="16.5" customHeight="1">
      <c r="A175" s="40"/>
      <c r="B175" s="41"/>
      <c r="C175" s="220" t="s">
        <v>417</v>
      </c>
      <c r="D175" s="220" t="s">
        <v>130</v>
      </c>
      <c r="E175" s="221" t="s">
        <v>418</v>
      </c>
      <c r="F175" s="222" t="s">
        <v>419</v>
      </c>
      <c r="G175" s="223" t="s">
        <v>296</v>
      </c>
      <c r="H175" s="224">
        <v>8</v>
      </c>
      <c r="I175" s="225"/>
      <c r="J175" s="226">
        <f>ROUND(I175*H175,2)</f>
        <v>0</v>
      </c>
      <c r="K175" s="222" t="s">
        <v>134</v>
      </c>
      <c r="L175" s="46"/>
      <c r="M175" s="227" t="s">
        <v>19</v>
      </c>
      <c r="N175" s="228" t="s">
        <v>42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150</v>
      </c>
      <c r="AT175" s="231" t="s">
        <v>130</v>
      </c>
      <c r="AU175" s="231" t="s">
        <v>81</v>
      </c>
      <c r="AY175" s="19" t="s">
        <v>127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9" t="s">
        <v>79</v>
      </c>
      <c r="BK175" s="232">
        <f>ROUND(I175*H175,2)</f>
        <v>0</v>
      </c>
      <c r="BL175" s="19" t="s">
        <v>150</v>
      </c>
      <c r="BM175" s="231" t="s">
        <v>420</v>
      </c>
    </row>
    <row r="176" s="2" customFormat="1">
      <c r="A176" s="40"/>
      <c r="B176" s="41"/>
      <c r="C176" s="42"/>
      <c r="D176" s="233" t="s">
        <v>137</v>
      </c>
      <c r="E176" s="42"/>
      <c r="F176" s="234" t="s">
        <v>421</v>
      </c>
      <c r="G176" s="42"/>
      <c r="H176" s="42"/>
      <c r="I176" s="138"/>
      <c r="J176" s="42"/>
      <c r="K176" s="42"/>
      <c r="L176" s="46"/>
      <c r="M176" s="235"/>
      <c r="N176" s="236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137</v>
      </c>
      <c r="AU176" s="19" t="s">
        <v>81</v>
      </c>
    </row>
    <row r="177" s="2" customFormat="1" ht="16.5" customHeight="1">
      <c r="A177" s="40"/>
      <c r="B177" s="41"/>
      <c r="C177" s="220" t="s">
        <v>422</v>
      </c>
      <c r="D177" s="220" t="s">
        <v>130</v>
      </c>
      <c r="E177" s="221" t="s">
        <v>423</v>
      </c>
      <c r="F177" s="222" t="s">
        <v>424</v>
      </c>
      <c r="G177" s="223" t="s">
        <v>296</v>
      </c>
      <c r="H177" s="224">
        <v>16</v>
      </c>
      <c r="I177" s="225"/>
      <c r="J177" s="226">
        <f>ROUND(I177*H177,2)</f>
        <v>0</v>
      </c>
      <c r="K177" s="222" t="s">
        <v>134</v>
      </c>
      <c r="L177" s="46"/>
      <c r="M177" s="227" t="s">
        <v>19</v>
      </c>
      <c r="N177" s="228" t="s">
        <v>42</v>
      </c>
      <c r="O177" s="8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1" t="s">
        <v>150</v>
      </c>
      <c r="AT177" s="231" t="s">
        <v>130</v>
      </c>
      <c r="AU177" s="231" t="s">
        <v>81</v>
      </c>
      <c r="AY177" s="19" t="s">
        <v>127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9" t="s">
        <v>79</v>
      </c>
      <c r="BK177" s="232">
        <f>ROUND(I177*H177,2)</f>
        <v>0</v>
      </c>
      <c r="BL177" s="19" t="s">
        <v>150</v>
      </c>
      <c r="BM177" s="231" t="s">
        <v>425</v>
      </c>
    </row>
    <row r="178" s="2" customFormat="1">
      <c r="A178" s="40"/>
      <c r="B178" s="41"/>
      <c r="C178" s="42"/>
      <c r="D178" s="233" t="s">
        <v>137</v>
      </c>
      <c r="E178" s="42"/>
      <c r="F178" s="234" t="s">
        <v>426</v>
      </c>
      <c r="G178" s="42"/>
      <c r="H178" s="42"/>
      <c r="I178" s="138"/>
      <c r="J178" s="42"/>
      <c r="K178" s="42"/>
      <c r="L178" s="46"/>
      <c r="M178" s="235"/>
      <c r="N178" s="236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137</v>
      </c>
      <c r="AU178" s="19" t="s">
        <v>81</v>
      </c>
    </row>
    <row r="179" s="2" customFormat="1" ht="16.5" customHeight="1">
      <c r="A179" s="40"/>
      <c r="B179" s="41"/>
      <c r="C179" s="220" t="s">
        <v>427</v>
      </c>
      <c r="D179" s="220" t="s">
        <v>130</v>
      </c>
      <c r="E179" s="221" t="s">
        <v>428</v>
      </c>
      <c r="F179" s="222" t="s">
        <v>429</v>
      </c>
      <c r="G179" s="223" t="s">
        <v>296</v>
      </c>
      <c r="H179" s="224">
        <v>8</v>
      </c>
      <c r="I179" s="225"/>
      <c r="J179" s="226">
        <f>ROUND(I179*H179,2)</f>
        <v>0</v>
      </c>
      <c r="K179" s="222" t="s">
        <v>134</v>
      </c>
      <c r="L179" s="46"/>
      <c r="M179" s="227" t="s">
        <v>19</v>
      </c>
      <c r="N179" s="228" t="s">
        <v>42</v>
      </c>
      <c r="O179" s="86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1" t="s">
        <v>150</v>
      </c>
      <c r="AT179" s="231" t="s">
        <v>130</v>
      </c>
      <c r="AU179" s="231" t="s">
        <v>81</v>
      </c>
      <c r="AY179" s="19" t="s">
        <v>127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9" t="s">
        <v>79</v>
      </c>
      <c r="BK179" s="232">
        <f>ROUND(I179*H179,2)</f>
        <v>0</v>
      </c>
      <c r="BL179" s="19" t="s">
        <v>150</v>
      </c>
      <c r="BM179" s="231" t="s">
        <v>430</v>
      </c>
    </row>
    <row r="180" s="2" customFormat="1">
      <c r="A180" s="40"/>
      <c r="B180" s="41"/>
      <c r="C180" s="42"/>
      <c r="D180" s="233" t="s">
        <v>137</v>
      </c>
      <c r="E180" s="42"/>
      <c r="F180" s="234" t="s">
        <v>431</v>
      </c>
      <c r="G180" s="42"/>
      <c r="H180" s="42"/>
      <c r="I180" s="138"/>
      <c r="J180" s="42"/>
      <c r="K180" s="42"/>
      <c r="L180" s="46"/>
      <c r="M180" s="235"/>
      <c r="N180" s="236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137</v>
      </c>
      <c r="AU180" s="19" t="s">
        <v>81</v>
      </c>
    </row>
    <row r="181" s="12" customFormat="1" ht="22.8" customHeight="1">
      <c r="A181" s="12"/>
      <c r="B181" s="204"/>
      <c r="C181" s="205"/>
      <c r="D181" s="206" t="s">
        <v>70</v>
      </c>
      <c r="E181" s="218" t="s">
        <v>172</v>
      </c>
      <c r="F181" s="218" t="s">
        <v>432</v>
      </c>
      <c r="G181" s="205"/>
      <c r="H181" s="205"/>
      <c r="I181" s="208"/>
      <c r="J181" s="219">
        <f>BK181</f>
        <v>0</v>
      </c>
      <c r="K181" s="205"/>
      <c r="L181" s="210"/>
      <c r="M181" s="211"/>
      <c r="N181" s="212"/>
      <c r="O181" s="212"/>
      <c r="P181" s="213">
        <f>SUM(P182:P239)</f>
        <v>0</v>
      </c>
      <c r="Q181" s="212"/>
      <c r="R181" s="213">
        <f>SUM(R182:R239)</f>
        <v>72.726732889999994</v>
      </c>
      <c r="S181" s="212"/>
      <c r="T181" s="214">
        <f>SUM(T182:T239)</f>
        <v>1507.0448600000002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5" t="s">
        <v>79</v>
      </c>
      <c r="AT181" s="216" t="s">
        <v>70</v>
      </c>
      <c r="AU181" s="216" t="s">
        <v>79</v>
      </c>
      <c r="AY181" s="215" t="s">
        <v>127</v>
      </c>
      <c r="BK181" s="217">
        <f>SUM(BK182:BK239)</f>
        <v>0</v>
      </c>
    </row>
    <row r="182" s="2" customFormat="1" ht="16.5" customHeight="1">
      <c r="A182" s="40"/>
      <c r="B182" s="41"/>
      <c r="C182" s="220" t="s">
        <v>433</v>
      </c>
      <c r="D182" s="220" t="s">
        <v>130</v>
      </c>
      <c r="E182" s="221" t="s">
        <v>434</v>
      </c>
      <c r="F182" s="222" t="s">
        <v>435</v>
      </c>
      <c r="G182" s="223" t="s">
        <v>363</v>
      </c>
      <c r="H182" s="224">
        <v>81.200000000000003</v>
      </c>
      <c r="I182" s="225"/>
      <c r="J182" s="226">
        <f>ROUND(I182*H182,2)</f>
        <v>0</v>
      </c>
      <c r="K182" s="222" t="s">
        <v>134</v>
      </c>
      <c r="L182" s="46"/>
      <c r="M182" s="227" t="s">
        <v>19</v>
      </c>
      <c r="N182" s="228" t="s">
        <v>42</v>
      </c>
      <c r="O182" s="8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1" t="s">
        <v>150</v>
      </c>
      <c r="AT182" s="231" t="s">
        <v>130</v>
      </c>
      <c r="AU182" s="231" t="s">
        <v>81</v>
      </c>
      <c r="AY182" s="19" t="s">
        <v>127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9" t="s">
        <v>79</v>
      </c>
      <c r="BK182" s="232">
        <f>ROUND(I182*H182,2)</f>
        <v>0</v>
      </c>
      <c r="BL182" s="19" t="s">
        <v>150</v>
      </c>
      <c r="BM182" s="231" t="s">
        <v>436</v>
      </c>
    </row>
    <row r="183" s="2" customFormat="1">
      <c r="A183" s="40"/>
      <c r="B183" s="41"/>
      <c r="C183" s="42"/>
      <c r="D183" s="233" t="s">
        <v>137</v>
      </c>
      <c r="E183" s="42"/>
      <c r="F183" s="234" t="s">
        <v>437</v>
      </c>
      <c r="G183" s="42"/>
      <c r="H183" s="42"/>
      <c r="I183" s="138"/>
      <c r="J183" s="42"/>
      <c r="K183" s="42"/>
      <c r="L183" s="46"/>
      <c r="M183" s="235"/>
      <c r="N183" s="236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137</v>
      </c>
      <c r="AU183" s="19" t="s">
        <v>81</v>
      </c>
    </row>
    <row r="184" s="13" customFormat="1">
      <c r="A184" s="13"/>
      <c r="B184" s="237"/>
      <c r="C184" s="238"/>
      <c r="D184" s="233" t="s">
        <v>138</v>
      </c>
      <c r="E184" s="239" t="s">
        <v>19</v>
      </c>
      <c r="F184" s="240" t="s">
        <v>438</v>
      </c>
      <c r="G184" s="238"/>
      <c r="H184" s="241">
        <v>81.200000000000003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7" t="s">
        <v>138</v>
      </c>
      <c r="AU184" s="247" t="s">
        <v>81</v>
      </c>
      <c r="AV184" s="13" t="s">
        <v>81</v>
      </c>
      <c r="AW184" s="13" t="s">
        <v>33</v>
      </c>
      <c r="AX184" s="13" t="s">
        <v>79</v>
      </c>
      <c r="AY184" s="247" t="s">
        <v>127</v>
      </c>
    </row>
    <row r="185" s="2" customFormat="1" ht="16.5" customHeight="1">
      <c r="A185" s="40"/>
      <c r="B185" s="41"/>
      <c r="C185" s="220" t="s">
        <v>439</v>
      </c>
      <c r="D185" s="220" t="s">
        <v>130</v>
      </c>
      <c r="E185" s="221" t="s">
        <v>440</v>
      </c>
      <c r="F185" s="222" t="s">
        <v>441</v>
      </c>
      <c r="G185" s="223" t="s">
        <v>363</v>
      </c>
      <c r="H185" s="224">
        <v>15</v>
      </c>
      <c r="I185" s="225"/>
      <c r="J185" s="226">
        <f>ROUND(I185*H185,2)</f>
        <v>0</v>
      </c>
      <c r="K185" s="222" t="s">
        <v>134</v>
      </c>
      <c r="L185" s="46"/>
      <c r="M185" s="227" t="s">
        <v>19</v>
      </c>
      <c r="N185" s="228" t="s">
        <v>42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1.0980000000000001</v>
      </c>
      <c r="T185" s="230">
        <f>S185*H185</f>
        <v>16.470000000000002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150</v>
      </c>
      <c r="AT185" s="231" t="s">
        <v>130</v>
      </c>
      <c r="AU185" s="231" t="s">
        <v>81</v>
      </c>
      <c r="AY185" s="19" t="s">
        <v>127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9" t="s">
        <v>79</v>
      </c>
      <c r="BK185" s="232">
        <f>ROUND(I185*H185,2)</f>
        <v>0</v>
      </c>
      <c r="BL185" s="19" t="s">
        <v>150</v>
      </c>
      <c r="BM185" s="231" t="s">
        <v>442</v>
      </c>
    </row>
    <row r="186" s="2" customFormat="1">
      <c r="A186" s="40"/>
      <c r="B186" s="41"/>
      <c r="C186" s="42"/>
      <c r="D186" s="233" t="s">
        <v>137</v>
      </c>
      <c r="E186" s="42"/>
      <c r="F186" s="234" t="s">
        <v>443</v>
      </c>
      <c r="G186" s="42"/>
      <c r="H186" s="42"/>
      <c r="I186" s="138"/>
      <c r="J186" s="42"/>
      <c r="K186" s="42"/>
      <c r="L186" s="46"/>
      <c r="M186" s="235"/>
      <c r="N186" s="236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137</v>
      </c>
      <c r="AU186" s="19" t="s">
        <v>81</v>
      </c>
    </row>
    <row r="187" s="13" customFormat="1">
      <c r="A187" s="13"/>
      <c r="B187" s="237"/>
      <c r="C187" s="238"/>
      <c r="D187" s="233" t="s">
        <v>138</v>
      </c>
      <c r="E187" s="239" t="s">
        <v>19</v>
      </c>
      <c r="F187" s="240" t="s">
        <v>444</v>
      </c>
      <c r="G187" s="238"/>
      <c r="H187" s="241">
        <v>15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138</v>
      </c>
      <c r="AU187" s="247" t="s">
        <v>81</v>
      </c>
      <c r="AV187" s="13" t="s">
        <v>81</v>
      </c>
      <c r="AW187" s="13" t="s">
        <v>33</v>
      </c>
      <c r="AX187" s="13" t="s">
        <v>79</v>
      </c>
      <c r="AY187" s="247" t="s">
        <v>127</v>
      </c>
    </row>
    <row r="188" s="2" customFormat="1" ht="16.5" customHeight="1">
      <c r="A188" s="40"/>
      <c r="B188" s="41"/>
      <c r="C188" s="220" t="s">
        <v>445</v>
      </c>
      <c r="D188" s="220" t="s">
        <v>130</v>
      </c>
      <c r="E188" s="221" t="s">
        <v>446</v>
      </c>
      <c r="F188" s="222" t="s">
        <v>447</v>
      </c>
      <c r="G188" s="223" t="s">
        <v>448</v>
      </c>
      <c r="H188" s="224">
        <v>3.2999999999999998</v>
      </c>
      <c r="I188" s="225"/>
      <c r="J188" s="226">
        <f>ROUND(I188*H188,2)</f>
        <v>0</v>
      </c>
      <c r="K188" s="222" t="s">
        <v>134</v>
      </c>
      <c r="L188" s="46"/>
      <c r="M188" s="227" t="s">
        <v>19</v>
      </c>
      <c r="N188" s="228" t="s">
        <v>42</v>
      </c>
      <c r="O188" s="86"/>
      <c r="P188" s="229">
        <f>O188*H188</f>
        <v>0</v>
      </c>
      <c r="Q188" s="229">
        <v>0.12171</v>
      </c>
      <c r="R188" s="229">
        <f>Q188*H188</f>
        <v>0.40164299999999997</v>
      </c>
      <c r="S188" s="229">
        <v>2.3999999999999999</v>
      </c>
      <c r="T188" s="230">
        <f>S188*H188</f>
        <v>7.919999999999999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150</v>
      </c>
      <c r="AT188" s="231" t="s">
        <v>130</v>
      </c>
      <c r="AU188" s="231" t="s">
        <v>81</v>
      </c>
      <c r="AY188" s="19" t="s">
        <v>127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9" t="s">
        <v>79</v>
      </c>
      <c r="BK188" s="232">
        <f>ROUND(I188*H188,2)</f>
        <v>0</v>
      </c>
      <c r="BL188" s="19" t="s">
        <v>150</v>
      </c>
      <c r="BM188" s="231" t="s">
        <v>449</v>
      </c>
    </row>
    <row r="189" s="2" customFormat="1">
      <c r="A189" s="40"/>
      <c r="B189" s="41"/>
      <c r="C189" s="42"/>
      <c r="D189" s="233" t="s">
        <v>137</v>
      </c>
      <c r="E189" s="42"/>
      <c r="F189" s="234" t="s">
        <v>450</v>
      </c>
      <c r="G189" s="42"/>
      <c r="H189" s="42"/>
      <c r="I189" s="138"/>
      <c r="J189" s="42"/>
      <c r="K189" s="42"/>
      <c r="L189" s="46"/>
      <c r="M189" s="235"/>
      <c r="N189" s="236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137</v>
      </c>
      <c r="AU189" s="19" t="s">
        <v>81</v>
      </c>
    </row>
    <row r="190" s="13" customFormat="1">
      <c r="A190" s="13"/>
      <c r="B190" s="237"/>
      <c r="C190" s="238"/>
      <c r="D190" s="233" t="s">
        <v>138</v>
      </c>
      <c r="E190" s="239" t="s">
        <v>19</v>
      </c>
      <c r="F190" s="240" t="s">
        <v>451</v>
      </c>
      <c r="G190" s="238"/>
      <c r="H190" s="241">
        <v>3.2999999999999998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138</v>
      </c>
      <c r="AU190" s="247" t="s">
        <v>81</v>
      </c>
      <c r="AV190" s="13" t="s">
        <v>81</v>
      </c>
      <c r="AW190" s="13" t="s">
        <v>33</v>
      </c>
      <c r="AX190" s="13" t="s">
        <v>79</v>
      </c>
      <c r="AY190" s="247" t="s">
        <v>127</v>
      </c>
    </row>
    <row r="191" s="2" customFormat="1" ht="16.5" customHeight="1">
      <c r="A191" s="40"/>
      <c r="B191" s="41"/>
      <c r="C191" s="220" t="s">
        <v>452</v>
      </c>
      <c r="D191" s="220" t="s">
        <v>130</v>
      </c>
      <c r="E191" s="221" t="s">
        <v>453</v>
      </c>
      <c r="F191" s="222" t="s">
        <v>454</v>
      </c>
      <c r="G191" s="223" t="s">
        <v>448</v>
      </c>
      <c r="H191" s="224">
        <v>239.55000000000001</v>
      </c>
      <c r="I191" s="225"/>
      <c r="J191" s="226">
        <f>ROUND(I191*H191,2)</f>
        <v>0</v>
      </c>
      <c r="K191" s="222" t="s">
        <v>134</v>
      </c>
      <c r="L191" s="46"/>
      <c r="M191" s="227" t="s">
        <v>19</v>
      </c>
      <c r="N191" s="228" t="s">
        <v>42</v>
      </c>
      <c r="O191" s="86"/>
      <c r="P191" s="229">
        <f>O191*H191</f>
        <v>0</v>
      </c>
      <c r="Q191" s="229">
        <v>0.12</v>
      </c>
      <c r="R191" s="229">
        <f>Q191*H191</f>
        <v>28.745999999999999</v>
      </c>
      <c r="S191" s="229">
        <v>2.2000000000000002</v>
      </c>
      <c r="T191" s="230">
        <f>S191*H191</f>
        <v>527.0100000000001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150</v>
      </c>
      <c r="AT191" s="231" t="s">
        <v>130</v>
      </c>
      <c r="AU191" s="231" t="s">
        <v>81</v>
      </c>
      <c r="AY191" s="19" t="s">
        <v>127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9" t="s">
        <v>79</v>
      </c>
      <c r="BK191" s="232">
        <f>ROUND(I191*H191,2)</f>
        <v>0</v>
      </c>
      <c r="BL191" s="19" t="s">
        <v>150</v>
      </c>
      <c r="BM191" s="231" t="s">
        <v>455</v>
      </c>
    </row>
    <row r="192" s="2" customFormat="1">
      <c r="A192" s="40"/>
      <c r="B192" s="41"/>
      <c r="C192" s="42"/>
      <c r="D192" s="233" t="s">
        <v>137</v>
      </c>
      <c r="E192" s="42"/>
      <c r="F192" s="234" t="s">
        <v>456</v>
      </c>
      <c r="G192" s="42"/>
      <c r="H192" s="42"/>
      <c r="I192" s="138"/>
      <c r="J192" s="42"/>
      <c r="K192" s="42"/>
      <c r="L192" s="46"/>
      <c r="M192" s="235"/>
      <c r="N192" s="236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137</v>
      </c>
      <c r="AU192" s="19" t="s">
        <v>81</v>
      </c>
    </row>
    <row r="193" s="14" customFormat="1">
      <c r="A193" s="14"/>
      <c r="B193" s="248"/>
      <c r="C193" s="249"/>
      <c r="D193" s="233" t="s">
        <v>138</v>
      </c>
      <c r="E193" s="250" t="s">
        <v>19</v>
      </c>
      <c r="F193" s="251" t="s">
        <v>457</v>
      </c>
      <c r="G193" s="249"/>
      <c r="H193" s="250" t="s">
        <v>19</v>
      </c>
      <c r="I193" s="252"/>
      <c r="J193" s="249"/>
      <c r="K193" s="249"/>
      <c r="L193" s="253"/>
      <c r="M193" s="254"/>
      <c r="N193" s="255"/>
      <c r="O193" s="255"/>
      <c r="P193" s="255"/>
      <c r="Q193" s="255"/>
      <c r="R193" s="255"/>
      <c r="S193" s="255"/>
      <c r="T193" s="25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7" t="s">
        <v>138</v>
      </c>
      <c r="AU193" s="257" t="s">
        <v>81</v>
      </c>
      <c r="AV193" s="14" t="s">
        <v>79</v>
      </c>
      <c r="AW193" s="14" t="s">
        <v>33</v>
      </c>
      <c r="AX193" s="14" t="s">
        <v>71</v>
      </c>
      <c r="AY193" s="257" t="s">
        <v>127</v>
      </c>
    </row>
    <row r="194" s="13" customFormat="1">
      <c r="A194" s="13"/>
      <c r="B194" s="237"/>
      <c r="C194" s="238"/>
      <c r="D194" s="233" t="s">
        <v>138</v>
      </c>
      <c r="E194" s="239" t="s">
        <v>19</v>
      </c>
      <c r="F194" s="240" t="s">
        <v>458</v>
      </c>
      <c r="G194" s="238"/>
      <c r="H194" s="241">
        <v>121.3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7" t="s">
        <v>138</v>
      </c>
      <c r="AU194" s="247" t="s">
        <v>81</v>
      </c>
      <c r="AV194" s="13" t="s">
        <v>81</v>
      </c>
      <c r="AW194" s="13" t="s">
        <v>33</v>
      </c>
      <c r="AX194" s="13" t="s">
        <v>71</v>
      </c>
      <c r="AY194" s="247" t="s">
        <v>127</v>
      </c>
    </row>
    <row r="195" s="13" customFormat="1">
      <c r="A195" s="13"/>
      <c r="B195" s="237"/>
      <c r="C195" s="238"/>
      <c r="D195" s="233" t="s">
        <v>138</v>
      </c>
      <c r="E195" s="239" t="s">
        <v>19</v>
      </c>
      <c r="F195" s="240" t="s">
        <v>459</v>
      </c>
      <c r="G195" s="238"/>
      <c r="H195" s="241">
        <v>118.25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138</v>
      </c>
      <c r="AU195" s="247" t="s">
        <v>81</v>
      </c>
      <c r="AV195" s="13" t="s">
        <v>81</v>
      </c>
      <c r="AW195" s="13" t="s">
        <v>33</v>
      </c>
      <c r="AX195" s="13" t="s">
        <v>71</v>
      </c>
      <c r="AY195" s="247" t="s">
        <v>127</v>
      </c>
    </row>
    <row r="196" s="15" customFormat="1">
      <c r="A196" s="15"/>
      <c r="B196" s="261"/>
      <c r="C196" s="262"/>
      <c r="D196" s="233" t="s">
        <v>138</v>
      </c>
      <c r="E196" s="263" t="s">
        <v>19</v>
      </c>
      <c r="F196" s="264" t="s">
        <v>323</v>
      </c>
      <c r="G196" s="262"/>
      <c r="H196" s="265">
        <v>239.55000000000001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1" t="s">
        <v>138</v>
      </c>
      <c r="AU196" s="271" t="s">
        <v>81</v>
      </c>
      <c r="AV196" s="15" t="s">
        <v>150</v>
      </c>
      <c r="AW196" s="15" t="s">
        <v>33</v>
      </c>
      <c r="AX196" s="15" t="s">
        <v>79</v>
      </c>
      <c r="AY196" s="271" t="s">
        <v>127</v>
      </c>
    </row>
    <row r="197" s="2" customFormat="1" ht="16.5" customHeight="1">
      <c r="A197" s="40"/>
      <c r="B197" s="41"/>
      <c r="C197" s="220" t="s">
        <v>460</v>
      </c>
      <c r="D197" s="220" t="s">
        <v>130</v>
      </c>
      <c r="E197" s="221" t="s">
        <v>461</v>
      </c>
      <c r="F197" s="222" t="s">
        <v>462</v>
      </c>
      <c r="G197" s="223" t="s">
        <v>448</v>
      </c>
      <c r="H197" s="224">
        <v>172.18299999999999</v>
      </c>
      <c r="I197" s="225"/>
      <c r="J197" s="226">
        <f>ROUND(I197*H197,2)</f>
        <v>0</v>
      </c>
      <c r="K197" s="222" t="s">
        <v>134</v>
      </c>
      <c r="L197" s="46"/>
      <c r="M197" s="227" t="s">
        <v>19</v>
      </c>
      <c r="N197" s="228" t="s">
        <v>42</v>
      </c>
      <c r="O197" s="86"/>
      <c r="P197" s="229">
        <f>O197*H197</f>
        <v>0</v>
      </c>
      <c r="Q197" s="229">
        <v>0.12171</v>
      </c>
      <c r="R197" s="229">
        <f>Q197*H197</f>
        <v>20.95639293</v>
      </c>
      <c r="S197" s="229">
        <v>2.3999999999999999</v>
      </c>
      <c r="T197" s="230">
        <f>S197*H197</f>
        <v>413.23919999999998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1" t="s">
        <v>150</v>
      </c>
      <c r="AT197" s="231" t="s">
        <v>130</v>
      </c>
      <c r="AU197" s="231" t="s">
        <v>81</v>
      </c>
      <c r="AY197" s="19" t="s">
        <v>127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9" t="s">
        <v>79</v>
      </c>
      <c r="BK197" s="232">
        <f>ROUND(I197*H197,2)</f>
        <v>0</v>
      </c>
      <c r="BL197" s="19" t="s">
        <v>150</v>
      </c>
      <c r="BM197" s="231" t="s">
        <v>463</v>
      </c>
    </row>
    <row r="198" s="2" customFormat="1">
      <c r="A198" s="40"/>
      <c r="B198" s="41"/>
      <c r="C198" s="42"/>
      <c r="D198" s="233" t="s">
        <v>137</v>
      </c>
      <c r="E198" s="42"/>
      <c r="F198" s="234" t="s">
        <v>464</v>
      </c>
      <c r="G198" s="42"/>
      <c r="H198" s="42"/>
      <c r="I198" s="138"/>
      <c r="J198" s="42"/>
      <c r="K198" s="42"/>
      <c r="L198" s="46"/>
      <c r="M198" s="235"/>
      <c r="N198" s="236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137</v>
      </c>
      <c r="AU198" s="19" t="s">
        <v>81</v>
      </c>
    </row>
    <row r="199" s="13" customFormat="1">
      <c r="A199" s="13"/>
      <c r="B199" s="237"/>
      <c r="C199" s="238"/>
      <c r="D199" s="233" t="s">
        <v>138</v>
      </c>
      <c r="E199" s="239" t="s">
        <v>19</v>
      </c>
      <c r="F199" s="240" t="s">
        <v>465</v>
      </c>
      <c r="G199" s="238"/>
      <c r="H199" s="241">
        <v>93.971999999999994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7" t="s">
        <v>138</v>
      </c>
      <c r="AU199" s="247" t="s">
        <v>81</v>
      </c>
      <c r="AV199" s="13" t="s">
        <v>81</v>
      </c>
      <c r="AW199" s="13" t="s">
        <v>33</v>
      </c>
      <c r="AX199" s="13" t="s">
        <v>71</v>
      </c>
      <c r="AY199" s="247" t="s">
        <v>127</v>
      </c>
    </row>
    <row r="200" s="13" customFormat="1">
      <c r="A200" s="13"/>
      <c r="B200" s="237"/>
      <c r="C200" s="238"/>
      <c r="D200" s="233" t="s">
        <v>138</v>
      </c>
      <c r="E200" s="239" t="s">
        <v>19</v>
      </c>
      <c r="F200" s="240" t="s">
        <v>466</v>
      </c>
      <c r="G200" s="238"/>
      <c r="H200" s="241">
        <v>27.792999999999999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7" t="s">
        <v>138</v>
      </c>
      <c r="AU200" s="247" t="s">
        <v>81</v>
      </c>
      <c r="AV200" s="13" t="s">
        <v>81</v>
      </c>
      <c r="AW200" s="13" t="s">
        <v>33</v>
      </c>
      <c r="AX200" s="13" t="s">
        <v>71</v>
      </c>
      <c r="AY200" s="247" t="s">
        <v>127</v>
      </c>
    </row>
    <row r="201" s="13" customFormat="1">
      <c r="A201" s="13"/>
      <c r="B201" s="237"/>
      <c r="C201" s="238"/>
      <c r="D201" s="233" t="s">
        <v>138</v>
      </c>
      <c r="E201" s="239" t="s">
        <v>19</v>
      </c>
      <c r="F201" s="240" t="s">
        <v>467</v>
      </c>
      <c r="G201" s="238"/>
      <c r="H201" s="241">
        <v>50.417999999999999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138</v>
      </c>
      <c r="AU201" s="247" t="s">
        <v>81</v>
      </c>
      <c r="AV201" s="13" t="s">
        <v>81</v>
      </c>
      <c r="AW201" s="13" t="s">
        <v>33</v>
      </c>
      <c r="AX201" s="13" t="s">
        <v>71</v>
      </c>
      <c r="AY201" s="247" t="s">
        <v>127</v>
      </c>
    </row>
    <row r="202" s="15" customFormat="1">
      <c r="A202" s="15"/>
      <c r="B202" s="261"/>
      <c r="C202" s="262"/>
      <c r="D202" s="233" t="s">
        <v>138</v>
      </c>
      <c r="E202" s="263" t="s">
        <v>19</v>
      </c>
      <c r="F202" s="264" t="s">
        <v>323</v>
      </c>
      <c r="G202" s="262"/>
      <c r="H202" s="265">
        <v>172.18299999999999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1" t="s">
        <v>138</v>
      </c>
      <c r="AU202" s="271" t="s">
        <v>81</v>
      </c>
      <c r="AV202" s="15" t="s">
        <v>150</v>
      </c>
      <c r="AW202" s="15" t="s">
        <v>33</v>
      </c>
      <c r="AX202" s="15" t="s">
        <v>79</v>
      </c>
      <c r="AY202" s="271" t="s">
        <v>127</v>
      </c>
    </row>
    <row r="203" s="2" customFormat="1" ht="16.5" customHeight="1">
      <c r="A203" s="40"/>
      <c r="B203" s="41"/>
      <c r="C203" s="220" t="s">
        <v>468</v>
      </c>
      <c r="D203" s="220" t="s">
        <v>130</v>
      </c>
      <c r="E203" s="221" t="s">
        <v>469</v>
      </c>
      <c r="F203" s="222" t="s">
        <v>470</v>
      </c>
      <c r="G203" s="223" t="s">
        <v>448</v>
      </c>
      <c r="H203" s="224">
        <v>185.59999999999999</v>
      </c>
      <c r="I203" s="225"/>
      <c r="J203" s="226">
        <f>ROUND(I203*H203,2)</f>
        <v>0</v>
      </c>
      <c r="K203" s="222" t="s">
        <v>134</v>
      </c>
      <c r="L203" s="46"/>
      <c r="M203" s="227" t="s">
        <v>19</v>
      </c>
      <c r="N203" s="228" t="s">
        <v>42</v>
      </c>
      <c r="O203" s="86"/>
      <c r="P203" s="229">
        <f>O203*H203</f>
        <v>0</v>
      </c>
      <c r="Q203" s="229">
        <v>0.12171</v>
      </c>
      <c r="R203" s="229">
        <f>Q203*H203</f>
        <v>22.589375999999998</v>
      </c>
      <c r="S203" s="229">
        <v>2.3999999999999999</v>
      </c>
      <c r="T203" s="230">
        <f>S203*H203</f>
        <v>445.44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1" t="s">
        <v>150</v>
      </c>
      <c r="AT203" s="231" t="s">
        <v>130</v>
      </c>
      <c r="AU203" s="231" t="s">
        <v>81</v>
      </c>
      <c r="AY203" s="19" t="s">
        <v>127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9" t="s">
        <v>79</v>
      </c>
      <c r="BK203" s="232">
        <f>ROUND(I203*H203,2)</f>
        <v>0</v>
      </c>
      <c r="BL203" s="19" t="s">
        <v>150</v>
      </c>
      <c r="BM203" s="231" t="s">
        <v>471</v>
      </c>
    </row>
    <row r="204" s="2" customFormat="1">
      <c r="A204" s="40"/>
      <c r="B204" s="41"/>
      <c r="C204" s="42"/>
      <c r="D204" s="233" t="s">
        <v>137</v>
      </c>
      <c r="E204" s="42"/>
      <c r="F204" s="234" t="s">
        <v>472</v>
      </c>
      <c r="G204" s="42"/>
      <c r="H204" s="42"/>
      <c r="I204" s="138"/>
      <c r="J204" s="42"/>
      <c r="K204" s="42"/>
      <c r="L204" s="46"/>
      <c r="M204" s="235"/>
      <c r="N204" s="236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137</v>
      </c>
      <c r="AU204" s="19" t="s">
        <v>81</v>
      </c>
    </row>
    <row r="205" s="13" customFormat="1">
      <c r="A205" s="13"/>
      <c r="B205" s="237"/>
      <c r="C205" s="238"/>
      <c r="D205" s="233" t="s">
        <v>138</v>
      </c>
      <c r="E205" s="239" t="s">
        <v>19</v>
      </c>
      <c r="F205" s="240" t="s">
        <v>473</v>
      </c>
      <c r="G205" s="238"/>
      <c r="H205" s="241">
        <v>152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138</v>
      </c>
      <c r="AU205" s="247" t="s">
        <v>81</v>
      </c>
      <c r="AV205" s="13" t="s">
        <v>81</v>
      </c>
      <c r="AW205" s="13" t="s">
        <v>33</v>
      </c>
      <c r="AX205" s="13" t="s">
        <v>71</v>
      </c>
      <c r="AY205" s="247" t="s">
        <v>127</v>
      </c>
    </row>
    <row r="206" s="13" customFormat="1">
      <c r="A206" s="13"/>
      <c r="B206" s="237"/>
      <c r="C206" s="238"/>
      <c r="D206" s="233" t="s">
        <v>138</v>
      </c>
      <c r="E206" s="239" t="s">
        <v>19</v>
      </c>
      <c r="F206" s="240" t="s">
        <v>474</v>
      </c>
      <c r="G206" s="238"/>
      <c r="H206" s="241">
        <v>33.600000000000001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7" t="s">
        <v>138</v>
      </c>
      <c r="AU206" s="247" t="s">
        <v>81</v>
      </c>
      <c r="AV206" s="13" t="s">
        <v>81</v>
      </c>
      <c r="AW206" s="13" t="s">
        <v>33</v>
      </c>
      <c r="AX206" s="13" t="s">
        <v>71</v>
      </c>
      <c r="AY206" s="247" t="s">
        <v>127</v>
      </c>
    </row>
    <row r="207" s="15" customFormat="1">
      <c r="A207" s="15"/>
      <c r="B207" s="261"/>
      <c r="C207" s="262"/>
      <c r="D207" s="233" t="s">
        <v>138</v>
      </c>
      <c r="E207" s="263" t="s">
        <v>19</v>
      </c>
      <c r="F207" s="264" t="s">
        <v>323</v>
      </c>
      <c r="G207" s="262"/>
      <c r="H207" s="265">
        <v>185.59999999999999</v>
      </c>
      <c r="I207" s="266"/>
      <c r="J207" s="262"/>
      <c r="K207" s="262"/>
      <c r="L207" s="267"/>
      <c r="M207" s="268"/>
      <c r="N207" s="269"/>
      <c r="O207" s="269"/>
      <c r="P207" s="269"/>
      <c r="Q207" s="269"/>
      <c r="R207" s="269"/>
      <c r="S207" s="269"/>
      <c r="T207" s="270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1" t="s">
        <v>138</v>
      </c>
      <c r="AU207" s="271" t="s">
        <v>81</v>
      </c>
      <c r="AV207" s="15" t="s">
        <v>150</v>
      </c>
      <c r="AW207" s="15" t="s">
        <v>33</v>
      </c>
      <c r="AX207" s="15" t="s">
        <v>79</v>
      </c>
      <c r="AY207" s="271" t="s">
        <v>127</v>
      </c>
    </row>
    <row r="208" s="2" customFormat="1" ht="16.5" customHeight="1">
      <c r="A208" s="40"/>
      <c r="B208" s="41"/>
      <c r="C208" s="220" t="s">
        <v>475</v>
      </c>
      <c r="D208" s="220" t="s">
        <v>130</v>
      </c>
      <c r="E208" s="221" t="s">
        <v>476</v>
      </c>
      <c r="F208" s="222" t="s">
        <v>477</v>
      </c>
      <c r="G208" s="223" t="s">
        <v>363</v>
      </c>
      <c r="H208" s="224">
        <v>142</v>
      </c>
      <c r="I208" s="225"/>
      <c r="J208" s="226">
        <f>ROUND(I208*H208,2)</f>
        <v>0</v>
      </c>
      <c r="K208" s="222" t="s">
        <v>134</v>
      </c>
      <c r="L208" s="46"/>
      <c r="M208" s="227" t="s">
        <v>19</v>
      </c>
      <c r="N208" s="228" t="s">
        <v>42</v>
      </c>
      <c r="O208" s="86"/>
      <c r="P208" s="229">
        <f>O208*H208</f>
        <v>0</v>
      </c>
      <c r="Q208" s="229">
        <v>8.0000000000000007E-05</v>
      </c>
      <c r="R208" s="229">
        <f>Q208*H208</f>
        <v>0.01136</v>
      </c>
      <c r="S208" s="229">
        <v>0.017999999999999999</v>
      </c>
      <c r="T208" s="230">
        <f>S208*H208</f>
        <v>2.5559999999999996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150</v>
      </c>
      <c r="AT208" s="231" t="s">
        <v>130</v>
      </c>
      <c r="AU208" s="231" t="s">
        <v>81</v>
      </c>
      <c r="AY208" s="19" t="s">
        <v>127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9" t="s">
        <v>79</v>
      </c>
      <c r="BK208" s="232">
        <f>ROUND(I208*H208,2)</f>
        <v>0</v>
      </c>
      <c r="BL208" s="19" t="s">
        <v>150</v>
      </c>
      <c r="BM208" s="231" t="s">
        <v>478</v>
      </c>
    </row>
    <row r="209" s="2" customFormat="1">
      <c r="A209" s="40"/>
      <c r="B209" s="41"/>
      <c r="C209" s="42"/>
      <c r="D209" s="233" t="s">
        <v>137</v>
      </c>
      <c r="E209" s="42"/>
      <c r="F209" s="234" t="s">
        <v>479</v>
      </c>
      <c r="G209" s="42"/>
      <c r="H209" s="42"/>
      <c r="I209" s="138"/>
      <c r="J209" s="42"/>
      <c r="K209" s="42"/>
      <c r="L209" s="46"/>
      <c r="M209" s="235"/>
      <c r="N209" s="236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137</v>
      </c>
      <c r="AU209" s="19" t="s">
        <v>81</v>
      </c>
    </row>
    <row r="210" s="13" customFormat="1">
      <c r="A210" s="13"/>
      <c r="B210" s="237"/>
      <c r="C210" s="238"/>
      <c r="D210" s="233" t="s">
        <v>138</v>
      </c>
      <c r="E210" s="239" t="s">
        <v>19</v>
      </c>
      <c r="F210" s="240" t="s">
        <v>480</v>
      </c>
      <c r="G210" s="238"/>
      <c r="H210" s="241">
        <v>142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138</v>
      </c>
      <c r="AU210" s="247" t="s">
        <v>81</v>
      </c>
      <c r="AV210" s="13" t="s">
        <v>81</v>
      </c>
      <c r="AW210" s="13" t="s">
        <v>33</v>
      </c>
      <c r="AX210" s="13" t="s">
        <v>79</v>
      </c>
      <c r="AY210" s="247" t="s">
        <v>127</v>
      </c>
    </row>
    <row r="211" s="2" customFormat="1" ht="16.5" customHeight="1">
      <c r="A211" s="40"/>
      <c r="B211" s="41"/>
      <c r="C211" s="220" t="s">
        <v>481</v>
      </c>
      <c r="D211" s="220" t="s">
        <v>130</v>
      </c>
      <c r="E211" s="221" t="s">
        <v>482</v>
      </c>
      <c r="F211" s="222" t="s">
        <v>483</v>
      </c>
      <c r="G211" s="223" t="s">
        <v>290</v>
      </c>
      <c r="H211" s="224">
        <v>105.59999999999999</v>
      </c>
      <c r="I211" s="225"/>
      <c r="J211" s="226">
        <f>ROUND(I211*H211,2)</f>
        <v>0</v>
      </c>
      <c r="K211" s="222" t="s">
        <v>134</v>
      </c>
      <c r="L211" s="46"/>
      <c r="M211" s="227" t="s">
        <v>19</v>
      </c>
      <c r="N211" s="228" t="s">
        <v>42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0.050000000000000003</v>
      </c>
      <c r="T211" s="230">
        <f>S211*H211</f>
        <v>5.2800000000000002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150</v>
      </c>
      <c r="AT211" s="231" t="s">
        <v>130</v>
      </c>
      <c r="AU211" s="231" t="s">
        <v>81</v>
      </c>
      <c r="AY211" s="19" t="s">
        <v>127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9" t="s">
        <v>79</v>
      </c>
      <c r="BK211" s="232">
        <f>ROUND(I211*H211,2)</f>
        <v>0</v>
      </c>
      <c r="BL211" s="19" t="s">
        <v>150</v>
      </c>
      <c r="BM211" s="231" t="s">
        <v>484</v>
      </c>
    </row>
    <row r="212" s="2" customFormat="1">
      <c r="A212" s="40"/>
      <c r="B212" s="41"/>
      <c r="C212" s="42"/>
      <c r="D212" s="233" t="s">
        <v>137</v>
      </c>
      <c r="E212" s="42"/>
      <c r="F212" s="234" t="s">
        <v>485</v>
      </c>
      <c r="G212" s="42"/>
      <c r="H212" s="42"/>
      <c r="I212" s="138"/>
      <c r="J212" s="42"/>
      <c r="K212" s="42"/>
      <c r="L212" s="46"/>
      <c r="M212" s="235"/>
      <c r="N212" s="236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137</v>
      </c>
      <c r="AU212" s="19" t="s">
        <v>81</v>
      </c>
    </row>
    <row r="213" s="13" customFormat="1">
      <c r="A213" s="13"/>
      <c r="B213" s="237"/>
      <c r="C213" s="238"/>
      <c r="D213" s="233" t="s">
        <v>138</v>
      </c>
      <c r="E213" s="239" t="s">
        <v>19</v>
      </c>
      <c r="F213" s="240" t="s">
        <v>486</v>
      </c>
      <c r="G213" s="238"/>
      <c r="H213" s="241">
        <v>105.59999999999999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138</v>
      </c>
      <c r="AU213" s="247" t="s">
        <v>81</v>
      </c>
      <c r="AV213" s="13" t="s">
        <v>81</v>
      </c>
      <c r="AW213" s="13" t="s">
        <v>33</v>
      </c>
      <c r="AX213" s="13" t="s">
        <v>79</v>
      </c>
      <c r="AY213" s="247" t="s">
        <v>127</v>
      </c>
    </row>
    <row r="214" s="2" customFormat="1" ht="16.5" customHeight="1">
      <c r="A214" s="40"/>
      <c r="B214" s="41"/>
      <c r="C214" s="220" t="s">
        <v>487</v>
      </c>
      <c r="D214" s="220" t="s">
        <v>130</v>
      </c>
      <c r="E214" s="221" t="s">
        <v>488</v>
      </c>
      <c r="F214" s="222" t="s">
        <v>489</v>
      </c>
      <c r="G214" s="223" t="s">
        <v>296</v>
      </c>
      <c r="H214" s="224">
        <v>1</v>
      </c>
      <c r="I214" s="225"/>
      <c r="J214" s="226">
        <f>ROUND(I214*H214,2)</f>
        <v>0</v>
      </c>
      <c r="K214" s="222" t="s">
        <v>19</v>
      </c>
      <c r="L214" s="46"/>
      <c r="M214" s="227" t="s">
        <v>19</v>
      </c>
      <c r="N214" s="228" t="s">
        <v>42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150</v>
      </c>
      <c r="AT214" s="231" t="s">
        <v>130</v>
      </c>
      <c r="AU214" s="231" t="s">
        <v>81</v>
      </c>
      <c r="AY214" s="19" t="s">
        <v>127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9" t="s">
        <v>79</v>
      </c>
      <c r="BK214" s="232">
        <f>ROUND(I214*H214,2)</f>
        <v>0</v>
      </c>
      <c r="BL214" s="19" t="s">
        <v>150</v>
      </c>
      <c r="BM214" s="231" t="s">
        <v>490</v>
      </c>
    </row>
    <row r="215" s="2" customFormat="1">
      <c r="A215" s="40"/>
      <c r="B215" s="41"/>
      <c r="C215" s="42"/>
      <c r="D215" s="233" t="s">
        <v>137</v>
      </c>
      <c r="E215" s="42"/>
      <c r="F215" s="234" t="s">
        <v>489</v>
      </c>
      <c r="G215" s="42"/>
      <c r="H215" s="42"/>
      <c r="I215" s="138"/>
      <c r="J215" s="42"/>
      <c r="K215" s="42"/>
      <c r="L215" s="46"/>
      <c r="M215" s="235"/>
      <c r="N215" s="236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137</v>
      </c>
      <c r="AU215" s="19" t="s">
        <v>81</v>
      </c>
    </row>
    <row r="216" s="13" customFormat="1">
      <c r="A216" s="13"/>
      <c r="B216" s="237"/>
      <c r="C216" s="238"/>
      <c r="D216" s="233" t="s">
        <v>138</v>
      </c>
      <c r="E216" s="239" t="s">
        <v>19</v>
      </c>
      <c r="F216" s="240" t="s">
        <v>491</v>
      </c>
      <c r="G216" s="238"/>
      <c r="H216" s="241">
        <v>1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138</v>
      </c>
      <c r="AU216" s="247" t="s">
        <v>81</v>
      </c>
      <c r="AV216" s="13" t="s">
        <v>81</v>
      </c>
      <c r="AW216" s="13" t="s">
        <v>33</v>
      </c>
      <c r="AX216" s="13" t="s">
        <v>79</v>
      </c>
      <c r="AY216" s="247" t="s">
        <v>127</v>
      </c>
    </row>
    <row r="217" s="2" customFormat="1" ht="16.5" customHeight="1">
      <c r="A217" s="40"/>
      <c r="B217" s="41"/>
      <c r="C217" s="220" t="s">
        <v>492</v>
      </c>
      <c r="D217" s="220" t="s">
        <v>130</v>
      </c>
      <c r="E217" s="221" t="s">
        <v>493</v>
      </c>
      <c r="F217" s="222" t="s">
        <v>494</v>
      </c>
      <c r="G217" s="223" t="s">
        <v>290</v>
      </c>
      <c r="H217" s="224">
        <v>337.44</v>
      </c>
      <c r="I217" s="225"/>
      <c r="J217" s="226">
        <f>ROUND(I217*H217,2)</f>
        <v>0</v>
      </c>
      <c r="K217" s="222" t="s">
        <v>134</v>
      </c>
      <c r="L217" s="46"/>
      <c r="M217" s="227" t="s">
        <v>19</v>
      </c>
      <c r="N217" s="228" t="s">
        <v>42</v>
      </c>
      <c r="O217" s="86"/>
      <c r="P217" s="229">
        <f>O217*H217</f>
        <v>0</v>
      </c>
      <c r="Q217" s="229">
        <v>0</v>
      </c>
      <c r="R217" s="229">
        <f>Q217*H217</f>
        <v>0</v>
      </c>
      <c r="S217" s="229">
        <v>0.26400000000000001</v>
      </c>
      <c r="T217" s="230">
        <f>S217*H217</f>
        <v>89.084159999999997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150</v>
      </c>
      <c r="AT217" s="231" t="s">
        <v>130</v>
      </c>
      <c r="AU217" s="231" t="s">
        <v>81</v>
      </c>
      <c r="AY217" s="19" t="s">
        <v>127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9" t="s">
        <v>79</v>
      </c>
      <c r="BK217" s="232">
        <f>ROUND(I217*H217,2)</f>
        <v>0</v>
      </c>
      <c r="BL217" s="19" t="s">
        <v>150</v>
      </c>
      <c r="BM217" s="231" t="s">
        <v>495</v>
      </c>
    </row>
    <row r="218" s="2" customFormat="1">
      <c r="A218" s="40"/>
      <c r="B218" s="41"/>
      <c r="C218" s="42"/>
      <c r="D218" s="233" t="s">
        <v>137</v>
      </c>
      <c r="E218" s="42"/>
      <c r="F218" s="234" t="s">
        <v>496</v>
      </c>
      <c r="G218" s="42"/>
      <c r="H218" s="42"/>
      <c r="I218" s="138"/>
      <c r="J218" s="42"/>
      <c r="K218" s="42"/>
      <c r="L218" s="46"/>
      <c r="M218" s="235"/>
      <c r="N218" s="236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137</v>
      </c>
      <c r="AU218" s="19" t="s">
        <v>81</v>
      </c>
    </row>
    <row r="219" s="13" customFormat="1">
      <c r="A219" s="13"/>
      <c r="B219" s="237"/>
      <c r="C219" s="238"/>
      <c r="D219" s="233" t="s">
        <v>138</v>
      </c>
      <c r="E219" s="239" t="s">
        <v>19</v>
      </c>
      <c r="F219" s="240" t="s">
        <v>497</v>
      </c>
      <c r="G219" s="238"/>
      <c r="H219" s="241">
        <v>337.44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7" t="s">
        <v>138</v>
      </c>
      <c r="AU219" s="247" t="s">
        <v>81</v>
      </c>
      <c r="AV219" s="13" t="s">
        <v>81</v>
      </c>
      <c r="AW219" s="13" t="s">
        <v>33</v>
      </c>
      <c r="AX219" s="13" t="s">
        <v>79</v>
      </c>
      <c r="AY219" s="247" t="s">
        <v>127</v>
      </c>
    </row>
    <row r="220" s="2" customFormat="1" ht="16.5" customHeight="1">
      <c r="A220" s="40"/>
      <c r="B220" s="41"/>
      <c r="C220" s="220" t="s">
        <v>498</v>
      </c>
      <c r="D220" s="220" t="s">
        <v>130</v>
      </c>
      <c r="E220" s="221" t="s">
        <v>499</v>
      </c>
      <c r="F220" s="222" t="s">
        <v>500</v>
      </c>
      <c r="G220" s="223" t="s">
        <v>296</v>
      </c>
      <c r="H220" s="224">
        <v>16</v>
      </c>
      <c r="I220" s="225"/>
      <c r="J220" s="226">
        <f>ROUND(I220*H220,2)</f>
        <v>0</v>
      </c>
      <c r="K220" s="222" t="s">
        <v>19</v>
      </c>
      <c r="L220" s="46"/>
      <c r="M220" s="227" t="s">
        <v>19</v>
      </c>
      <c r="N220" s="228" t="s">
        <v>42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150</v>
      </c>
      <c r="AT220" s="231" t="s">
        <v>130</v>
      </c>
      <c r="AU220" s="231" t="s">
        <v>81</v>
      </c>
      <c r="AY220" s="19" t="s">
        <v>127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9" t="s">
        <v>79</v>
      </c>
      <c r="BK220" s="232">
        <f>ROUND(I220*H220,2)</f>
        <v>0</v>
      </c>
      <c r="BL220" s="19" t="s">
        <v>150</v>
      </c>
      <c r="BM220" s="231" t="s">
        <v>501</v>
      </c>
    </row>
    <row r="221" s="2" customFormat="1">
      <c r="A221" s="40"/>
      <c r="B221" s="41"/>
      <c r="C221" s="42"/>
      <c r="D221" s="233" t="s">
        <v>137</v>
      </c>
      <c r="E221" s="42"/>
      <c r="F221" s="234" t="s">
        <v>500</v>
      </c>
      <c r="G221" s="42"/>
      <c r="H221" s="42"/>
      <c r="I221" s="138"/>
      <c r="J221" s="42"/>
      <c r="K221" s="42"/>
      <c r="L221" s="46"/>
      <c r="M221" s="235"/>
      <c r="N221" s="236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137</v>
      </c>
      <c r="AU221" s="19" t="s">
        <v>81</v>
      </c>
    </row>
    <row r="222" s="13" customFormat="1">
      <c r="A222" s="13"/>
      <c r="B222" s="237"/>
      <c r="C222" s="238"/>
      <c r="D222" s="233" t="s">
        <v>138</v>
      </c>
      <c r="E222" s="239" t="s">
        <v>19</v>
      </c>
      <c r="F222" s="240" t="s">
        <v>502</v>
      </c>
      <c r="G222" s="238"/>
      <c r="H222" s="241">
        <v>16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7" t="s">
        <v>138</v>
      </c>
      <c r="AU222" s="247" t="s">
        <v>81</v>
      </c>
      <c r="AV222" s="13" t="s">
        <v>81</v>
      </c>
      <c r="AW222" s="13" t="s">
        <v>33</v>
      </c>
      <c r="AX222" s="13" t="s">
        <v>79</v>
      </c>
      <c r="AY222" s="247" t="s">
        <v>127</v>
      </c>
    </row>
    <row r="223" s="2" customFormat="1" ht="16.5" customHeight="1">
      <c r="A223" s="40"/>
      <c r="B223" s="41"/>
      <c r="C223" s="220" t="s">
        <v>503</v>
      </c>
      <c r="D223" s="220" t="s">
        <v>130</v>
      </c>
      <c r="E223" s="221" t="s">
        <v>504</v>
      </c>
      <c r="F223" s="222" t="s">
        <v>505</v>
      </c>
      <c r="G223" s="223" t="s">
        <v>363</v>
      </c>
      <c r="H223" s="224">
        <v>7</v>
      </c>
      <c r="I223" s="225"/>
      <c r="J223" s="226">
        <f>ROUND(I223*H223,2)</f>
        <v>0</v>
      </c>
      <c r="K223" s="222" t="s">
        <v>134</v>
      </c>
      <c r="L223" s="46"/>
      <c r="M223" s="227" t="s">
        <v>19</v>
      </c>
      <c r="N223" s="228" t="s">
        <v>42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0.0064999999999999997</v>
      </c>
      <c r="T223" s="230">
        <f>S223*H223</f>
        <v>0.045499999999999999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150</v>
      </c>
      <c r="AT223" s="231" t="s">
        <v>130</v>
      </c>
      <c r="AU223" s="231" t="s">
        <v>81</v>
      </c>
      <c r="AY223" s="19" t="s">
        <v>127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9" t="s">
        <v>79</v>
      </c>
      <c r="BK223" s="232">
        <f>ROUND(I223*H223,2)</f>
        <v>0</v>
      </c>
      <c r="BL223" s="19" t="s">
        <v>150</v>
      </c>
      <c r="BM223" s="231" t="s">
        <v>506</v>
      </c>
    </row>
    <row r="224" s="2" customFormat="1">
      <c r="A224" s="40"/>
      <c r="B224" s="41"/>
      <c r="C224" s="42"/>
      <c r="D224" s="233" t="s">
        <v>137</v>
      </c>
      <c r="E224" s="42"/>
      <c r="F224" s="234" t="s">
        <v>507</v>
      </c>
      <c r="G224" s="42"/>
      <c r="H224" s="42"/>
      <c r="I224" s="138"/>
      <c r="J224" s="42"/>
      <c r="K224" s="42"/>
      <c r="L224" s="46"/>
      <c r="M224" s="235"/>
      <c r="N224" s="236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137</v>
      </c>
      <c r="AU224" s="19" t="s">
        <v>81</v>
      </c>
    </row>
    <row r="225" s="13" customFormat="1">
      <c r="A225" s="13"/>
      <c r="B225" s="237"/>
      <c r="C225" s="238"/>
      <c r="D225" s="233" t="s">
        <v>138</v>
      </c>
      <c r="E225" s="239" t="s">
        <v>19</v>
      </c>
      <c r="F225" s="240" t="s">
        <v>508</v>
      </c>
      <c r="G225" s="238"/>
      <c r="H225" s="241">
        <v>7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7" t="s">
        <v>138</v>
      </c>
      <c r="AU225" s="247" t="s">
        <v>81</v>
      </c>
      <c r="AV225" s="13" t="s">
        <v>81</v>
      </c>
      <c r="AW225" s="13" t="s">
        <v>33</v>
      </c>
      <c r="AX225" s="13" t="s">
        <v>79</v>
      </c>
      <c r="AY225" s="247" t="s">
        <v>127</v>
      </c>
    </row>
    <row r="226" s="2" customFormat="1" ht="16.5" customHeight="1">
      <c r="A226" s="40"/>
      <c r="B226" s="41"/>
      <c r="C226" s="220" t="s">
        <v>509</v>
      </c>
      <c r="D226" s="220" t="s">
        <v>130</v>
      </c>
      <c r="E226" s="221" t="s">
        <v>510</v>
      </c>
      <c r="F226" s="222" t="s">
        <v>511</v>
      </c>
      <c r="G226" s="223" t="s">
        <v>290</v>
      </c>
      <c r="H226" s="224">
        <v>51.072000000000003</v>
      </c>
      <c r="I226" s="225"/>
      <c r="J226" s="226">
        <f>ROUND(I226*H226,2)</f>
        <v>0</v>
      </c>
      <c r="K226" s="222" t="s">
        <v>134</v>
      </c>
      <c r="L226" s="46"/>
      <c r="M226" s="227" t="s">
        <v>19</v>
      </c>
      <c r="N226" s="228" t="s">
        <v>42</v>
      </c>
      <c r="O226" s="86"/>
      <c r="P226" s="229">
        <f>O226*H226</f>
        <v>0</v>
      </c>
      <c r="Q226" s="229">
        <v>0.00042999999999999999</v>
      </c>
      <c r="R226" s="229">
        <f>Q226*H226</f>
        <v>0.021960960000000002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150</v>
      </c>
      <c r="AT226" s="231" t="s">
        <v>130</v>
      </c>
      <c r="AU226" s="231" t="s">
        <v>81</v>
      </c>
      <c r="AY226" s="19" t="s">
        <v>127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9" t="s">
        <v>79</v>
      </c>
      <c r="BK226" s="232">
        <f>ROUND(I226*H226,2)</f>
        <v>0</v>
      </c>
      <c r="BL226" s="19" t="s">
        <v>150</v>
      </c>
      <c r="BM226" s="231" t="s">
        <v>512</v>
      </c>
    </row>
    <row r="227" s="2" customFormat="1">
      <c r="A227" s="40"/>
      <c r="B227" s="41"/>
      <c r="C227" s="42"/>
      <c r="D227" s="233" t="s">
        <v>137</v>
      </c>
      <c r="E227" s="42"/>
      <c r="F227" s="234" t="s">
        <v>513</v>
      </c>
      <c r="G227" s="42"/>
      <c r="H227" s="42"/>
      <c r="I227" s="138"/>
      <c r="J227" s="42"/>
      <c r="K227" s="42"/>
      <c r="L227" s="46"/>
      <c r="M227" s="235"/>
      <c r="N227" s="236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137</v>
      </c>
      <c r="AU227" s="19" t="s">
        <v>81</v>
      </c>
    </row>
    <row r="228" s="13" customFormat="1">
      <c r="A228" s="13"/>
      <c r="B228" s="237"/>
      <c r="C228" s="238"/>
      <c r="D228" s="233" t="s">
        <v>138</v>
      </c>
      <c r="E228" s="239" t="s">
        <v>19</v>
      </c>
      <c r="F228" s="240" t="s">
        <v>514</v>
      </c>
      <c r="G228" s="238"/>
      <c r="H228" s="241">
        <v>51.072000000000003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7" t="s">
        <v>138</v>
      </c>
      <c r="AU228" s="247" t="s">
        <v>81</v>
      </c>
      <c r="AV228" s="13" t="s">
        <v>81</v>
      </c>
      <c r="AW228" s="13" t="s">
        <v>33</v>
      </c>
      <c r="AX228" s="13" t="s">
        <v>79</v>
      </c>
      <c r="AY228" s="247" t="s">
        <v>127</v>
      </c>
    </row>
    <row r="229" s="2" customFormat="1" ht="16.5" customHeight="1">
      <c r="A229" s="40"/>
      <c r="B229" s="41"/>
      <c r="C229" s="220" t="s">
        <v>515</v>
      </c>
      <c r="D229" s="220" t="s">
        <v>130</v>
      </c>
      <c r="E229" s="221" t="s">
        <v>516</v>
      </c>
      <c r="F229" s="222" t="s">
        <v>517</v>
      </c>
      <c r="G229" s="223" t="s">
        <v>290</v>
      </c>
      <c r="H229" s="224">
        <v>366.30000000000001</v>
      </c>
      <c r="I229" s="225"/>
      <c r="J229" s="226">
        <f>ROUND(I229*H229,2)</f>
        <v>0</v>
      </c>
      <c r="K229" s="222" t="s">
        <v>19</v>
      </c>
      <c r="L229" s="46"/>
      <c r="M229" s="227" t="s">
        <v>19</v>
      </c>
      <c r="N229" s="228" t="s">
        <v>42</v>
      </c>
      <c r="O229" s="86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1" t="s">
        <v>150</v>
      </c>
      <c r="AT229" s="231" t="s">
        <v>130</v>
      </c>
      <c r="AU229" s="231" t="s">
        <v>81</v>
      </c>
      <c r="AY229" s="19" t="s">
        <v>127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9" t="s">
        <v>79</v>
      </c>
      <c r="BK229" s="232">
        <f>ROUND(I229*H229,2)</f>
        <v>0</v>
      </c>
      <c r="BL229" s="19" t="s">
        <v>150</v>
      </c>
      <c r="BM229" s="231" t="s">
        <v>518</v>
      </c>
    </row>
    <row r="230" s="2" customFormat="1">
      <c r="A230" s="40"/>
      <c r="B230" s="41"/>
      <c r="C230" s="42"/>
      <c r="D230" s="233" t="s">
        <v>137</v>
      </c>
      <c r="E230" s="42"/>
      <c r="F230" s="234" t="s">
        <v>517</v>
      </c>
      <c r="G230" s="42"/>
      <c r="H230" s="42"/>
      <c r="I230" s="138"/>
      <c r="J230" s="42"/>
      <c r="K230" s="42"/>
      <c r="L230" s="46"/>
      <c r="M230" s="235"/>
      <c r="N230" s="236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137</v>
      </c>
      <c r="AU230" s="19" t="s">
        <v>81</v>
      </c>
    </row>
    <row r="231" s="13" customFormat="1">
      <c r="A231" s="13"/>
      <c r="B231" s="237"/>
      <c r="C231" s="238"/>
      <c r="D231" s="233" t="s">
        <v>138</v>
      </c>
      <c r="E231" s="239" t="s">
        <v>19</v>
      </c>
      <c r="F231" s="240" t="s">
        <v>519</v>
      </c>
      <c r="G231" s="238"/>
      <c r="H231" s="241">
        <v>366.30000000000001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7" t="s">
        <v>138</v>
      </c>
      <c r="AU231" s="247" t="s">
        <v>81</v>
      </c>
      <c r="AV231" s="13" t="s">
        <v>81</v>
      </c>
      <c r="AW231" s="13" t="s">
        <v>33</v>
      </c>
      <c r="AX231" s="13" t="s">
        <v>79</v>
      </c>
      <c r="AY231" s="247" t="s">
        <v>127</v>
      </c>
    </row>
    <row r="232" s="2" customFormat="1" ht="16.5" customHeight="1">
      <c r="A232" s="40"/>
      <c r="B232" s="41"/>
      <c r="C232" s="220" t="s">
        <v>520</v>
      </c>
      <c r="D232" s="220" t="s">
        <v>130</v>
      </c>
      <c r="E232" s="221" t="s">
        <v>521</v>
      </c>
      <c r="F232" s="222" t="s">
        <v>522</v>
      </c>
      <c r="G232" s="223" t="s">
        <v>363</v>
      </c>
      <c r="H232" s="224">
        <v>166</v>
      </c>
      <c r="I232" s="225"/>
      <c r="J232" s="226">
        <f>ROUND(I232*H232,2)</f>
        <v>0</v>
      </c>
      <c r="K232" s="222" t="s">
        <v>134</v>
      </c>
      <c r="L232" s="46"/>
      <c r="M232" s="227" t="s">
        <v>19</v>
      </c>
      <c r="N232" s="228" t="s">
        <v>42</v>
      </c>
      <c r="O232" s="86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150</v>
      </c>
      <c r="AT232" s="231" t="s">
        <v>130</v>
      </c>
      <c r="AU232" s="231" t="s">
        <v>81</v>
      </c>
      <c r="AY232" s="19" t="s">
        <v>127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9" t="s">
        <v>79</v>
      </c>
      <c r="BK232" s="232">
        <f>ROUND(I232*H232,2)</f>
        <v>0</v>
      </c>
      <c r="BL232" s="19" t="s">
        <v>150</v>
      </c>
      <c r="BM232" s="231" t="s">
        <v>523</v>
      </c>
    </row>
    <row r="233" s="2" customFormat="1">
      <c r="A233" s="40"/>
      <c r="B233" s="41"/>
      <c r="C233" s="42"/>
      <c r="D233" s="233" t="s">
        <v>137</v>
      </c>
      <c r="E233" s="42"/>
      <c r="F233" s="234" t="s">
        <v>524</v>
      </c>
      <c r="G233" s="42"/>
      <c r="H233" s="42"/>
      <c r="I233" s="138"/>
      <c r="J233" s="42"/>
      <c r="K233" s="42"/>
      <c r="L233" s="46"/>
      <c r="M233" s="235"/>
      <c r="N233" s="236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137</v>
      </c>
      <c r="AU233" s="19" t="s">
        <v>81</v>
      </c>
    </row>
    <row r="234" s="13" customFormat="1">
      <c r="A234" s="13"/>
      <c r="B234" s="237"/>
      <c r="C234" s="238"/>
      <c r="D234" s="233" t="s">
        <v>138</v>
      </c>
      <c r="E234" s="239" t="s">
        <v>19</v>
      </c>
      <c r="F234" s="240" t="s">
        <v>366</v>
      </c>
      <c r="G234" s="238"/>
      <c r="H234" s="241">
        <v>60.799999999999997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7" t="s">
        <v>138</v>
      </c>
      <c r="AU234" s="247" t="s">
        <v>81</v>
      </c>
      <c r="AV234" s="13" t="s">
        <v>81</v>
      </c>
      <c r="AW234" s="13" t="s">
        <v>33</v>
      </c>
      <c r="AX234" s="13" t="s">
        <v>71</v>
      </c>
      <c r="AY234" s="247" t="s">
        <v>127</v>
      </c>
    </row>
    <row r="235" s="13" customFormat="1">
      <c r="A235" s="13"/>
      <c r="B235" s="237"/>
      <c r="C235" s="238"/>
      <c r="D235" s="233" t="s">
        <v>138</v>
      </c>
      <c r="E235" s="239" t="s">
        <v>19</v>
      </c>
      <c r="F235" s="240" t="s">
        <v>371</v>
      </c>
      <c r="G235" s="238"/>
      <c r="H235" s="241">
        <v>105.2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7" t="s">
        <v>138</v>
      </c>
      <c r="AU235" s="247" t="s">
        <v>81</v>
      </c>
      <c r="AV235" s="13" t="s">
        <v>81</v>
      </c>
      <c r="AW235" s="13" t="s">
        <v>33</v>
      </c>
      <c r="AX235" s="13" t="s">
        <v>71</v>
      </c>
      <c r="AY235" s="247" t="s">
        <v>127</v>
      </c>
    </row>
    <row r="236" s="15" customFormat="1">
      <c r="A236" s="15"/>
      <c r="B236" s="261"/>
      <c r="C236" s="262"/>
      <c r="D236" s="233" t="s">
        <v>138</v>
      </c>
      <c r="E236" s="263" t="s">
        <v>19</v>
      </c>
      <c r="F236" s="264" t="s">
        <v>323</v>
      </c>
      <c r="G236" s="262"/>
      <c r="H236" s="265">
        <v>166</v>
      </c>
      <c r="I236" s="266"/>
      <c r="J236" s="262"/>
      <c r="K236" s="262"/>
      <c r="L236" s="267"/>
      <c r="M236" s="268"/>
      <c r="N236" s="269"/>
      <c r="O236" s="269"/>
      <c r="P236" s="269"/>
      <c r="Q236" s="269"/>
      <c r="R236" s="269"/>
      <c r="S236" s="269"/>
      <c r="T236" s="270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1" t="s">
        <v>138</v>
      </c>
      <c r="AU236" s="271" t="s">
        <v>81</v>
      </c>
      <c r="AV236" s="15" t="s">
        <v>150</v>
      </c>
      <c r="AW236" s="15" t="s">
        <v>33</v>
      </c>
      <c r="AX236" s="15" t="s">
        <v>79</v>
      </c>
      <c r="AY236" s="271" t="s">
        <v>127</v>
      </c>
    </row>
    <row r="237" s="2" customFormat="1" ht="16.5" customHeight="1">
      <c r="A237" s="40"/>
      <c r="B237" s="41"/>
      <c r="C237" s="220" t="s">
        <v>525</v>
      </c>
      <c r="D237" s="220" t="s">
        <v>130</v>
      </c>
      <c r="E237" s="221" t="s">
        <v>526</v>
      </c>
      <c r="F237" s="222" t="s">
        <v>527</v>
      </c>
      <c r="G237" s="223" t="s">
        <v>290</v>
      </c>
      <c r="H237" s="224">
        <v>13.199999999999999</v>
      </c>
      <c r="I237" s="225"/>
      <c r="J237" s="226">
        <f>ROUND(I237*H237,2)</f>
        <v>0</v>
      </c>
      <c r="K237" s="222" t="s">
        <v>134</v>
      </c>
      <c r="L237" s="46"/>
      <c r="M237" s="227" t="s">
        <v>19</v>
      </c>
      <c r="N237" s="228" t="s">
        <v>42</v>
      </c>
      <c r="O237" s="86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150</v>
      </c>
      <c r="AT237" s="231" t="s">
        <v>130</v>
      </c>
      <c r="AU237" s="231" t="s">
        <v>81</v>
      </c>
      <c r="AY237" s="19" t="s">
        <v>127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9" t="s">
        <v>79</v>
      </c>
      <c r="BK237" s="232">
        <f>ROUND(I237*H237,2)</f>
        <v>0</v>
      </c>
      <c r="BL237" s="19" t="s">
        <v>150</v>
      </c>
      <c r="BM237" s="231" t="s">
        <v>528</v>
      </c>
    </row>
    <row r="238" s="2" customFormat="1">
      <c r="A238" s="40"/>
      <c r="B238" s="41"/>
      <c r="C238" s="42"/>
      <c r="D238" s="233" t="s">
        <v>137</v>
      </c>
      <c r="E238" s="42"/>
      <c r="F238" s="234" t="s">
        <v>529</v>
      </c>
      <c r="G238" s="42"/>
      <c r="H238" s="42"/>
      <c r="I238" s="138"/>
      <c r="J238" s="42"/>
      <c r="K238" s="42"/>
      <c r="L238" s="46"/>
      <c r="M238" s="235"/>
      <c r="N238" s="236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137</v>
      </c>
      <c r="AU238" s="19" t="s">
        <v>81</v>
      </c>
    </row>
    <row r="239" s="13" customFormat="1">
      <c r="A239" s="13"/>
      <c r="B239" s="237"/>
      <c r="C239" s="238"/>
      <c r="D239" s="233" t="s">
        <v>138</v>
      </c>
      <c r="E239" s="239" t="s">
        <v>19</v>
      </c>
      <c r="F239" s="240" t="s">
        <v>530</v>
      </c>
      <c r="G239" s="238"/>
      <c r="H239" s="241">
        <v>13.199999999999999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7" t="s">
        <v>138</v>
      </c>
      <c r="AU239" s="247" t="s">
        <v>81</v>
      </c>
      <c r="AV239" s="13" t="s">
        <v>81</v>
      </c>
      <c r="AW239" s="13" t="s">
        <v>33</v>
      </c>
      <c r="AX239" s="13" t="s">
        <v>79</v>
      </c>
      <c r="AY239" s="247" t="s">
        <v>127</v>
      </c>
    </row>
    <row r="240" s="12" customFormat="1" ht="22.8" customHeight="1">
      <c r="A240" s="12"/>
      <c r="B240" s="204"/>
      <c r="C240" s="205"/>
      <c r="D240" s="206" t="s">
        <v>70</v>
      </c>
      <c r="E240" s="218" t="s">
        <v>531</v>
      </c>
      <c r="F240" s="218" t="s">
        <v>532</v>
      </c>
      <c r="G240" s="205"/>
      <c r="H240" s="205"/>
      <c r="I240" s="208"/>
      <c r="J240" s="219">
        <f>BK240</f>
        <v>0</v>
      </c>
      <c r="K240" s="205"/>
      <c r="L240" s="210"/>
      <c r="M240" s="211"/>
      <c r="N240" s="212"/>
      <c r="O240" s="212"/>
      <c r="P240" s="213">
        <f>SUM(P241:P290)</f>
        <v>0</v>
      </c>
      <c r="Q240" s="212"/>
      <c r="R240" s="213">
        <f>SUM(R241:R290)</f>
        <v>0</v>
      </c>
      <c r="S240" s="212"/>
      <c r="T240" s="214">
        <f>SUM(T241:T290)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5" t="s">
        <v>79</v>
      </c>
      <c r="AT240" s="216" t="s">
        <v>70</v>
      </c>
      <c r="AU240" s="216" t="s">
        <v>79</v>
      </c>
      <c r="AY240" s="215" t="s">
        <v>127</v>
      </c>
      <c r="BK240" s="217">
        <f>SUM(BK241:BK290)</f>
        <v>0</v>
      </c>
    </row>
    <row r="241" s="2" customFormat="1" ht="16.5" customHeight="1">
      <c r="A241" s="40"/>
      <c r="B241" s="41"/>
      <c r="C241" s="220" t="s">
        <v>533</v>
      </c>
      <c r="D241" s="220" t="s">
        <v>130</v>
      </c>
      <c r="E241" s="221" t="s">
        <v>534</v>
      </c>
      <c r="F241" s="222" t="s">
        <v>535</v>
      </c>
      <c r="G241" s="223" t="s">
        <v>536</v>
      </c>
      <c r="H241" s="224">
        <v>2547.011</v>
      </c>
      <c r="I241" s="225"/>
      <c r="J241" s="226">
        <f>ROUND(I241*H241,2)</f>
        <v>0</v>
      </c>
      <c r="K241" s="222" t="s">
        <v>134</v>
      </c>
      <c r="L241" s="46"/>
      <c r="M241" s="227" t="s">
        <v>19</v>
      </c>
      <c r="N241" s="228" t="s">
        <v>42</v>
      </c>
      <c r="O241" s="86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1" t="s">
        <v>150</v>
      </c>
      <c r="AT241" s="231" t="s">
        <v>130</v>
      </c>
      <c r="AU241" s="231" t="s">
        <v>81</v>
      </c>
      <c r="AY241" s="19" t="s">
        <v>127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9" t="s">
        <v>79</v>
      </c>
      <c r="BK241" s="232">
        <f>ROUND(I241*H241,2)</f>
        <v>0</v>
      </c>
      <c r="BL241" s="19" t="s">
        <v>150</v>
      </c>
      <c r="BM241" s="231" t="s">
        <v>537</v>
      </c>
    </row>
    <row r="242" s="2" customFormat="1">
      <c r="A242" s="40"/>
      <c r="B242" s="41"/>
      <c r="C242" s="42"/>
      <c r="D242" s="233" t="s">
        <v>137</v>
      </c>
      <c r="E242" s="42"/>
      <c r="F242" s="234" t="s">
        <v>538</v>
      </c>
      <c r="G242" s="42"/>
      <c r="H242" s="42"/>
      <c r="I242" s="138"/>
      <c r="J242" s="42"/>
      <c r="K242" s="42"/>
      <c r="L242" s="46"/>
      <c r="M242" s="235"/>
      <c r="N242" s="236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137</v>
      </c>
      <c r="AU242" s="19" t="s">
        <v>81</v>
      </c>
    </row>
    <row r="243" s="13" customFormat="1">
      <c r="A243" s="13"/>
      <c r="B243" s="237"/>
      <c r="C243" s="238"/>
      <c r="D243" s="233" t="s">
        <v>138</v>
      </c>
      <c r="E243" s="239" t="s">
        <v>19</v>
      </c>
      <c r="F243" s="240" t="s">
        <v>539</v>
      </c>
      <c r="G243" s="238"/>
      <c r="H243" s="241">
        <v>31.004000000000001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7" t="s">
        <v>138</v>
      </c>
      <c r="AU243" s="247" t="s">
        <v>81</v>
      </c>
      <c r="AV243" s="13" t="s">
        <v>81</v>
      </c>
      <c r="AW243" s="13" t="s">
        <v>33</v>
      </c>
      <c r="AX243" s="13" t="s">
        <v>71</v>
      </c>
      <c r="AY243" s="247" t="s">
        <v>127</v>
      </c>
    </row>
    <row r="244" s="13" customFormat="1">
      <c r="A244" s="13"/>
      <c r="B244" s="237"/>
      <c r="C244" s="238"/>
      <c r="D244" s="233" t="s">
        <v>138</v>
      </c>
      <c r="E244" s="239" t="s">
        <v>19</v>
      </c>
      <c r="F244" s="240" t="s">
        <v>540</v>
      </c>
      <c r="G244" s="238"/>
      <c r="H244" s="241">
        <v>340.79199999999997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7" t="s">
        <v>138</v>
      </c>
      <c r="AU244" s="247" t="s">
        <v>81</v>
      </c>
      <c r="AV244" s="13" t="s">
        <v>81</v>
      </c>
      <c r="AW244" s="13" t="s">
        <v>33</v>
      </c>
      <c r="AX244" s="13" t="s">
        <v>71</v>
      </c>
      <c r="AY244" s="247" t="s">
        <v>127</v>
      </c>
    </row>
    <row r="245" s="13" customFormat="1">
      <c r="A245" s="13"/>
      <c r="B245" s="237"/>
      <c r="C245" s="238"/>
      <c r="D245" s="233" t="s">
        <v>138</v>
      </c>
      <c r="E245" s="239" t="s">
        <v>19</v>
      </c>
      <c r="F245" s="240" t="s">
        <v>541</v>
      </c>
      <c r="G245" s="238"/>
      <c r="H245" s="241">
        <v>226.791</v>
      </c>
      <c r="I245" s="242"/>
      <c r="J245" s="238"/>
      <c r="K245" s="238"/>
      <c r="L245" s="243"/>
      <c r="M245" s="244"/>
      <c r="N245" s="245"/>
      <c r="O245" s="245"/>
      <c r="P245" s="245"/>
      <c r="Q245" s="245"/>
      <c r="R245" s="245"/>
      <c r="S245" s="245"/>
      <c r="T245" s="24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7" t="s">
        <v>138</v>
      </c>
      <c r="AU245" s="247" t="s">
        <v>81</v>
      </c>
      <c r="AV245" s="13" t="s">
        <v>81</v>
      </c>
      <c r="AW245" s="13" t="s">
        <v>33</v>
      </c>
      <c r="AX245" s="13" t="s">
        <v>71</v>
      </c>
      <c r="AY245" s="247" t="s">
        <v>127</v>
      </c>
    </row>
    <row r="246" s="13" customFormat="1">
      <c r="A246" s="13"/>
      <c r="B246" s="237"/>
      <c r="C246" s="238"/>
      <c r="D246" s="233" t="s">
        <v>138</v>
      </c>
      <c r="E246" s="239" t="s">
        <v>19</v>
      </c>
      <c r="F246" s="240" t="s">
        <v>542</v>
      </c>
      <c r="G246" s="238"/>
      <c r="H246" s="241">
        <v>866.59900000000005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7" t="s">
        <v>138</v>
      </c>
      <c r="AU246" s="247" t="s">
        <v>81</v>
      </c>
      <c r="AV246" s="13" t="s">
        <v>81</v>
      </c>
      <c r="AW246" s="13" t="s">
        <v>33</v>
      </c>
      <c r="AX246" s="13" t="s">
        <v>71</v>
      </c>
      <c r="AY246" s="247" t="s">
        <v>127</v>
      </c>
    </row>
    <row r="247" s="13" customFormat="1">
      <c r="A247" s="13"/>
      <c r="B247" s="237"/>
      <c r="C247" s="238"/>
      <c r="D247" s="233" t="s">
        <v>138</v>
      </c>
      <c r="E247" s="239" t="s">
        <v>19</v>
      </c>
      <c r="F247" s="240" t="s">
        <v>543</v>
      </c>
      <c r="G247" s="238"/>
      <c r="H247" s="241">
        <v>465.73099999999999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7" t="s">
        <v>138</v>
      </c>
      <c r="AU247" s="247" t="s">
        <v>81</v>
      </c>
      <c r="AV247" s="13" t="s">
        <v>81</v>
      </c>
      <c r="AW247" s="13" t="s">
        <v>33</v>
      </c>
      <c r="AX247" s="13" t="s">
        <v>71</v>
      </c>
      <c r="AY247" s="247" t="s">
        <v>127</v>
      </c>
    </row>
    <row r="248" s="13" customFormat="1">
      <c r="A248" s="13"/>
      <c r="B248" s="237"/>
      <c r="C248" s="238"/>
      <c r="D248" s="233" t="s">
        <v>138</v>
      </c>
      <c r="E248" s="239" t="s">
        <v>19</v>
      </c>
      <c r="F248" s="240" t="s">
        <v>544</v>
      </c>
      <c r="G248" s="238"/>
      <c r="H248" s="241">
        <v>616.09400000000005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7" t="s">
        <v>138</v>
      </c>
      <c r="AU248" s="247" t="s">
        <v>81</v>
      </c>
      <c r="AV248" s="13" t="s">
        <v>81</v>
      </c>
      <c r="AW248" s="13" t="s">
        <v>33</v>
      </c>
      <c r="AX248" s="13" t="s">
        <v>71</v>
      </c>
      <c r="AY248" s="247" t="s">
        <v>127</v>
      </c>
    </row>
    <row r="249" s="15" customFormat="1">
      <c r="A249" s="15"/>
      <c r="B249" s="261"/>
      <c r="C249" s="262"/>
      <c r="D249" s="233" t="s">
        <v>138</v>
      </c>
      <c r="E249" s="263" t="s">
        <v>19</v>
      </c>
      <c r="F249" s="264" t="s">
        <v>323</v>
      </c>
      <c r="G249" s="262"/>
      <c r="H249" s="265">
        <v>2547.011</v>
      </c>
      <c r="I249" s="266"/>
      <c r="J249" s="262"/>
      <c r="K249" s="262"/>
      <c r="L249" s="267"/>
      <c r="M249" s="268"/>
      <c r="N249" s="269"/>
      <c r="O249" s="269"/>
      <c r="P249" s="269"/>
      <c r="Q249" s="269"/>
      <c r="R249" s="269"/>
      <c r="S249" s="269"/>
      <c r="T249" s="270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1" t="s">
        <v>138</v>
      </c>
      <c r="AU249" s="271" t="s">
        <v>81</v>
      </c>
      <c r="AV249" s="15" t="s">
        <v>150</v>
      </c>
      <c r="AW249" s="15" t="s">
        <v>33</v>
      </c>
      <c r="AX249" s="15" t="s">
        <v>79</v>
      </c>
      <c r="AY249" s="271" t="s">
        <v>127</v>
      </c>
    </row>
    <row r="250" s="2" customFormat="1" ht="16.5" customHeight="1">
      <c r="A250" s="40"/>
      <c r="B250" s="41"/>
      <c r="C250" s="220" t="s">
        <v>545</v>
      </c>
      <c r="D250" s="220" t="s">
        <v>130</v>
      </c>
      <c r="E250" s="221" t="s">
        <v>546</v>
      </c>
      <c r="F250" s="222" t="s">
        <v>547</v>
      </c>
      <c r="G250" s="223" t="s">
        <v>536</v>
      </c>
      <c r="H250" s="224">
        <v>20376.088</v>
      </c>
      <c r="I250" s="225"/>
      <c r="J250" s="226">
        <f>ROUND(I250*H250,2)</f>
        <v>0</v>
      </c>
      <c r="K250" s="222" t="s">
        <v>134</v>
      </c>
      <c r="L250" s="46"/>
      <c r="M250" s="227" t="s">
        <v>19</v>
      </c>
      <c r="N250" s="228" t="s">
        <v>42</v>
      </c>
      <c r="O250" s="86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150</v>
      </c>
      <c r="AT250" s="231" t="s">
        <v>130</v>
      </c>
      <c r="AU250" s="231" t="s">
        <v>81</v>
      </c>
      <c r="AY250" s="19" t="s">
        <v>127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9" t="s">
        <v>79</v>
      </c>
      <c r="BK250" s="232">
        <f>ROUND(I250*H250,2)</f>
        <v>0</v>
      </c>
      <c r="BL250" s="19" t="s">
        <v>150</v>
      </c>
      <c r="BM250" s="231" t="s">
        <v>548</v>
      </c>
    </row>
    <row r="251" s="2" customFormat="1">
      <c r="A251" s="40"/>
      <c r="B251" s="41"/>
      <c r="C251" s="42"/>
      <c r="D251" s="233" t="s">
        <v>137</v>
      </c>
      <c r="E251" s="42"/>
      <c r="F251" s="234" t="s">
        <v>549</v>
      </c>
      <c r="G251" s="42"/>
      <c r="H251" s="42"/>
      <c r="I251" s="138"/>
      <c r="J251" s="42"/>
      <c r="K251" s="42"/>
      <c r="L251" s="46"/>
      <c r="M251" s="235"/>
      <c r="N251" s="236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137</v>
      </c>
      <c r="AU251" s="19" t="s">
        <v>81</v>
      </c>
    </row>
    <row r="252" s="13" customFormat="1">
      <c r="A252" s="13"/>
      <c r="B252" s="237"/>
      <c r="C252" s="238"/>
      <c r="D252" s="233" t="s">
        <v>138</v>
      </c>
      <c r="E252" s="239" t="s">
        <v>19</v>
      </c>
      <c r="F252" s="240" t="s">
        <v>550</v>
      </c>
      <c r="G252" s="238"/>
      <c r="H252" s="241">
        <v>20376.088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7" t="s">
        <v>138</v>
      </c>
      <c r="AU252" s="247" t="s">
        <v>81</v>
      </c>
      <c r="AV252" s="13" t="s">
        <v>81</v>
      </c>
      <c r="AW252" s="13" t="s">
        <v>33</v>
      </c>
      <c r="AX252" s="13" t="s">
        <v>79</v>
      </c>
      <c r="AY252" s="247" t="s">
        <v>127</v>
      </c>
    </row>
    <row r="253" s="2" customFormat="1" ht="16.5" customHeight="1">
      <c r="A253" s="40"/>
      <c r="B253" s="41"/>
      <c r="C253" s="220" t="s">
        <v>551</v>
      </c>
      <c r="D253" s="220" t="s">
        <v>130</v>
      </c>
      <c r="E253" s="221" t="s">
        <v>552</v>
      </c>
      <c r="F253" s="222" t="s">
        <v>553</v>
      </c>
      <c r="G253" s="223" t="s">
        <v>536</v>
      </c>
      <c r="H253" s="224">
        <v>86.721000000000004</v>
      </c>
      <c r="I253" s="225"/>
      <c r="J253" s="226">
        <f>ROUND(I253*H253,2)</f>
        <v>0</v>
      </c>
      <c r="K253" s="222" t="s">
        <v>134</v>
      </c>
      <c r="L253" s="46"/>
      <c r="M253" s="227" t="s">
        <v>19</v>
      </c>
      <c r="N253" s="228" t="s">
        <v>42</v>
      </c>
      <c r="O253" s="86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1" t="s">
        <v>150</v>
      </c>
      <c r="AT253" s="231" t="s">
        <v>130</v>
      </c>
      <c r="AU253" s="231" t="s">
        <v>81</v>
      </c>
      <c r="AY253" s="19" t="s">
        <v>127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9" t="s">
        <v>79</v>
      </c>
      <c r="BK253" s="232">
        <f>ROUND(I253*H253,2)</f>
        <v>0</v>
      </c>
      <c r="BL253" s="19" t="s">
        <v>150</v>
      </c>
      <c r="BM253" s="231" t="s">
        <v>554</v>
      </c>
    </row>
    <row r="254" s="2" customFormat="1">
      <c r="A254" s="40"/>
      <c r="B254" s="41"/>
      <c r="C254" s="42"/>
      <c r="D254" s="233" t="s">
        <v>137</v>
      </c>
      <c r="E254" s="42"/>
      <c r="F254" s="234" t="s">
        <v>555</v>
      </c>
      <c r="G254" s="42"/>
      <c r="H254" s="42"/>
      <c r="I254" s="138"/>
      <c r="J254" s="42"/>
      <c r="K254" s="42"/>
      <c r="L254" s="46"/>
      <c r="M254" s="235"/>
      <c r="N254" s="236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137</v>
      </c>
      <c r="AU254" s="19" t="s">
        <v>81</v>
      </c>
    </row>
    <row r="255" s="13" customFormat="1">
      <c r="A255" s="13"/>
      <c r="B255" s="237"/>
      <c r="C255" s="238"/>
      <c r="D255" s="233" t="s">
        <v>138</v>
      </c>
      <c r="E255" s="239" t="s">
        <v>19</v>
      </c>
      <c r="F255" s="240" t="s">
        <v>556</v>
      </c>
      <c r="G255" s="238"/>
      <c r="H255" s="241">
        <v>36.869999999999997</v>
      </c>
      <c r="I255" s="242"/>
      <c r="J255" s="238"/>
      <c r="K255" s="238"/>
      <c r="L255" s="243"/>
      <c r="M255" s="244"/>
      <c r="N255" s="245"/>
      <c r="O255" s="245"/>
      <c r="P255" s="245"/>
      <c r="Q255" s="245"/>
      <c r="R255" s="245"/>
      <c r="S255" s="245"/>
      <c r="T255" s="24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7" t="s">
        <v>138</v>
      </c>
      <c r="AU255" s="247" t="s">
        <v>81</v>
      </c>
      <c r="AV255" s="13" t="s">
        <v>81</v>
      </c>
      <c r="AW255" s="13" t="s">
        <v>33</v>
      </c>
      <c r="AX255" s="13" t="s">
        <v>71</v>
      </c>
      <c r="AY255" s="247" t="s">
        <v>127</v>
      </c>
    </row>
    <row r="256" s="13" customFormat="1">
      <c r="A256" s="13"/>
      <c r="B256" s="237"/>
      <c r="C256" s="238"/>
      <c r="D256" s="233" t="s">
        <v>138</v>
      </c>
      <c r="E256" s="239" t="s">
        <v>19</v>
      </c>
      <c r="F256" s="240" t="s">
        <v>557</v>
      </c>
      <c r="G256" s="238"/>
      <c r="H256" s="241">
        <v>5.2800000000000002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7" t="s">
        <v>138</v>
      </c>
      <c r="AU256" s="247" t="s">
        <v>81</v>
      </c>
      <c r="AV256" s="13" t="s">
        <v>81</v>
      </c>
      <c r="AW256" s="13" t="s">
        <v>33</v>
      </c>
      <c r="AX256" s="13" t="s">
        <v>71</v>
      </c>
      <c r="AY256" s="247" t="s">
        <v>127</v>
      </c>
    </row>
    <row r="257" s="13" customFormat="1">
      <c r="A257" s="13"/>
      <c r="B257" s="237"/>
      <c r="C257" s="238"/>
      <c r="D257" s="233" t="s">
        <v>138</v>
      </c>
      <c r="E257" s="239" t="s">
        <v>19</v>
      </c>
      <c r="F257" s="240" t="s">
        <v>558</v>
      </c>
      <c r="G257" s="238"/>
      <c r="H257" s="241">
        <v>2.556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7" t="s">
        <v>138</v>
      </c>
      <c r="AU257" s="247" t="s">
        <v>81</v>
      </c>
      <c r="AV257" s="13" t="s">
        <v>81</v>
      </c>
      <c r="AW257" s="13" t="s">
        <v>33</v>
      </c>
      <c r="AX257" s="13" t="s">
        <v>71</v>
      </c>
      <c r="AY257" s="247" t="s">
        <v>127</v>
      </c>
    </row>
    <row r="258" s="13" customFormat="1">
      <c r="A258" s="13"/>
      <c r="B258" s="237"/>
      <c r="C258" s="238"/>
      <c r="D258" s="233" t="s">
        <v>138</v>
      </c>
      <c r="E258" s="239" t="s">
        <v>19</v>
      </c>
      <c r="F258" s="240" t="s">
        <v>559</v>
      </c>
      <c r="G258" s="238"/>
      <c r="H258" s="241">
        <v>41.015000000000001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7" t="s">
        <v>138</v>
      </c>
      <c r="AU258" s="247" t="s">
        <v>81</v>
      </c>
      <c r="AV258" s="13" t="s">
        <v>81</v>
      </c>
      <c r="AW258" s="13" t="s">
        <v>33</v>
      </c>
      <c r="AX258" s="13" t="s">
        <v>71</v>
      </c>
      <c r="AY258" s="247" t="s">
        <v>127</v>
      </c>
    </row>
    <row r="259" s="13" customFormat="1">
      <c r="A259" s="13"/>
      <c r="B259" s="237"/>
      <c r="C259" s="238"/>
      <c r="D259" s="233" t="s">
        <v>138</v>
      </c>
      <c r="E259" s="239" t="s">
        <v>19</v>
      </c>
      <c r="F259" s="240" t="s">
        <v>560</v>
      </c>
      <c r="G259" s="238"/>
      <c r="H259" s="241">
        <v>1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7" t="s">
        <v>138</v>
      </c>
      <c r="AU259" s="247" t="s">
        <v>81</v>
      </c>
      <c r="AV259" s="13" t="s">
        <v>81</v>
      </c>
      <c r="AW259" s="13" t="s">
        <v>33</v>
      </c>
      <c r="AX259" s="13" t="s">
        <v>71</v>
      </c>
      <c r="AY259" s="247" t="s">
        <v>127</v>
      </c>
    </row>
    <row r="260" s="15" customFormat="1">
      <c r="A260" s="15"/>
      <c r="B260" s="261"/>
      <c r="C260" s="262"/>
      <c r="D260" s="233" t="s">
        <v>138</v>
      </c>
      <c r="E260" s="263" t="s">
        <v>19</v>
      </c>
      <c r="F260" s="264" t="s">
        <v>323</v>
      </c>
      <c r="G260" s="262"/>
      <c r="H260" s="265">
        <v>86.721000000000004</v>
      </c>
      <c r="I260" s="266"/>
      <c r="J260" s="262"/>
      <c r="K260" s="262"/>
      <c r="L260" s="267"/>
      <c r="M260" s="268"/>
      <c r="N260" s="269"/>
      <c r="O260" s="269"/>
      <c r="P260" s="269"/>
      <c r="Q260" s="269"/>
      <c r="R260" s="269"/>
      <c r="S260" s="269"/>
      <c r="T260" s="270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1" t="s">
        <v>138</v>
      </c>
      <c r="AU260" s="271" t="s">
        <v>81</v>
      </c>
      <c r="AV260" s="15" t="s">
        <v>150</v>
      </c>
      <c r="AW260" s="15" t="s">
        <v>33</v>
      </c>
      <c r="AX260" s="15" t="s">
        <v>79</v>
      </c>
      <c r="AY260" s="271" t="s">
        <v>127</v>
      </c>
    </row>
    <row r="261" s="2" customFormat="1" ht="16.5" customHeight="1">
      <c r="A261" s="40"/>
      <c r="B261" s="41"/>
      <c r="C261" s="220" t="s">
        <v>561</v>
      </c>
      <c r="D261" s="220" t="s">
        <v>130</v>
      </c>
      <c r="E261" s="221" t="s">
        <v>562</v>
      </c>
      <c r="F261" s="222" t="s">
        <v>563</v>
      </c>
      <c r="G261" s="223" t="s">
        <v>536</v>
      </c>
      <c r="H261" s="224">
        <v>693.76800000000003</v>
      </c>
      <c r="I261" s="225"/>
      <c r="J261" s="226">
        <f>ROUND(I261*H261,2)</f>
        <v>0</v>
      </c>
      <c r="K261" s="222" t="s">
        <v>134</v>
      </c>
      <c r="L261" s="46"/>
      <c r="M261" s="227" t="s">
        <v>19</v>
      </c>
      <c r="N261" s="228" t="s">
        <v>42</v>
      </c>
      <c r="O261" s="86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1" t="s">
        <v>150</v>
      </c>
      <c r="AT261" s="231" t="s">
        <v>130</v>
      </c>
      <c r="AU261" s="231" t="s">
        <v>81</v>
      </c>
      <c r="AY261" s="19" t="s">
        <v>127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9" t="s">
        <v>79</v>
      </c>
      <c r="BK261" s="232">
        <f>ROUND(I261*H261,2)</f>
        <v>0</v>
      </c>
      <c r="BL261" s="19" t="s">
        <v>150</v>
      </c>
      <c r="BM261" s="231" t="s">
        <v>564</v>
      </c>
    </row>
    <row r="262" s="2" customFormat="1">
      <c r="A262" s="40"/>
      <c r="B262" s="41"/>
      <c r="C262" s="42"/>
      <c r="D262" s="233" t="s">
        <v>137</v>
      </c>
      <c r="E262" s="42"/>
      <c r="F262" s="234" t="s">
        <v>565</v>
      </c>
      <c r="G262" s="42"/>
      <c r="H262" s="42"/>
      <c r="I262" s="138"/>
      <c r="J262" s="42"/>
      <c r="K262" s="42"/>
      <c r="L262" s="46"/>
      <c r="M262" s="235"/>
      <c r="N262" s="236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137</v>
      </c>
      <c r="AU262" s="19" t="s">
        <v>81</v>
      </c>
    </row>
    <row r="263" s="13" customFormat="1">
      <c r="A263" s="13"/>
      <c r="B263" s="237"/>
      <c r="C263" s="238"/>
      <c r="D263" s="233" t="s">
        <v>138</v>
      </c>
      <c r="E263" s="239" t="s">
        <v>19</v>
      </c>
      <c r="F263" s="240" t="s">
        <v>566</v>
      </c>
      <c r="G263" s="238"/>
      <c r="H263" s="241">
        <v>693.76800000000003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7" t="s">
        <v>138</v>
      </c>
      <c r="AU263" s="247" t="s">
        <v>81</v>
      </c>
      <c r="AV263" s="13" t="s">
        <v>81</v>
      </c>
      <c r="AW263" s="13" t="s">
        <v>33</v>
      </c>
      <c r="AX263" s="13" t="s">
        <v>79</v>
      </c>
      <c r="AY263" s="247" t="s">
        <v>127</v>
      </c>
    </row>
    <row r="264" s="2" customFormat="1" ht="16.5" customHeight="1">
      <c r="A264" s="40"/>
      <c r="B264" s="41"/>
      <c r="C264" s="220" t="s">
        <v>567</v>
      </c>
      <c r="D264" s="220" t="s">
        <v>130</v>
      </c>
      <c r="E264" s="221" t="s">
        <v>568</v>
      </c>
      <c r="F264" s="222" t="s">
        <v>569</v>
      </c>
      <c r="G264" s="223" t="s">
        <v>536</v>
      </c>
      <c r="H264" s="224">
        <v>3.1859999999999999</v>
      </c>
      <c r="I264" s="225"/>
      <c r="J264" s="226">
        <f>ROUND(I264*H264,2)</f>
        <v>0</v>
      </c>
      <c r="K264" s="222" t="s">
        <v>134</v>
      </c>
      <c r="L264" s="46"/>
      <c r="M264" s="227" t="s">
        <v>19</v>
      </c>
      <c r="N264" s="228" t="s">
        <v>42</v>
      </c>
      <c r="O264" s="86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150</v>
      </c>
      <c r="AT264" s="231" t="s">
        <v>130</v>
      </c>
      <c r="AU264" s="231" t="s">
        <v>81</v>
      </c>
      <c r="AY264" s="19" t="s">
        <v>127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9" t="s">
        <v>79</v>
      </c>
      <c r="BK264" s="232">
        <f>ROUND(I264*H264,2)</f>
        <v>0</v>
      </c>
      <c r="BL264" s="19" t="s">
        <v>150</v>
      </c>
      <c r="BM264" s="231" t="s">
        <v>570</v>
      </c>
    </row>
    <row r="265" s="2" customFormat="1">
      <c r="A265" s="40"/>
      <c r="B265" s="41"/>
      <c r="C265" s="42"/>
      <c r="D265" s="233" t="s">
        <v>137</v>
      </c>
      <c r="E265" s="42"/>
      <c r="F265" s="234" t="s">
        <v>571</v>
      </c>
      <c r="G265" s="42"/>
      <c r="H265" s="42"/>
      <c r="I265" s="138"/>
      <c r="J265" s="42"/>
      <c r="K265" s="42"/>
      <c r="L265" s="46"/>
      <c r="M265" s="235"/>
      <c r="N265" s="236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137</v>
      </c>
      <c r="AU265" s="19" t="s">
        <v>81</v>
      </c>
    </row>
    <row r="266" s="13" customFormat="1">
      <c r="A266" s="13"/>
      <c r="B266" s="237"/>
      <c r="C266" s="238"/>
      <c r="D266" s="233" t="s">
        <v>138</v>
      </c>
      <c r="E266" s="239" t="s">
        <v>19</v>
      </c>
      <c r="F266" s="240" t="s">
        <v>572</v>
      </c>
      <c r="G266" s="238"/>
      <c r="H266" s="241">
        <v>3.1859999999999999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7" t="s">
        <v>138</v>
      </c>
      <c r="AU266" s="247" t="s">
        <v>81</v>
      </c>
      <c r="AV266" s="13" t="s">
        <v>81</v>
      </c>
      <c r="AW266" s="13" t="s">
        <v>33</v>
      </c>
      <c r="AX266" s="13" t="s">
        <v>79</v>
      </c>
      <c r="AY266" s="247" t="s">
        <v>127</v>
      </c>
    </row>
    <row r="267" s="2" customFormat="1" ht="16.5" customHeight="1">
      <c r="A267" s="40"/>
      <c r="B267" s="41"/>
      <c r="C267" s="220" t="s">
        <v>573</v>
      </c>
      <c r="D267" s="220" t="s">
        <v>130</v>
      </c>
      <c r="E267" s="221" t="s">
        <v>574</v>
      </c>
      <c r="F267" s="222" t="s">
        <v>575</v>
      </c>
      <c r="G267" s="223" t="s">
        <v>536</v>
      </c>
      <c r="H267" s="224">
        <v>25.488</v>
      </c>
      <c r="I267" s="225"/>
      <c r="J267" s="226">
        <f>ROUND(I267*H267,2)</f>
        <v>0</v>
      </c>
      <c r="K267" s="222" t="s">
        <v>134</v>
      </c>
      <c r="L267" s="46"/>
      <c r="M267" s="227" t="s">
        <v>19</v>
      </c>
      <c r="N267" s="228" t="s">
        <v>42</v>
      </c>
      <c r="O267" s="86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150</v>
      </c>
      <c r="AT267" s="231" t="s">
        <v>130</v>
      </c>
      <c r="AU267" s="231" t="s">
        <v>81</v>
      </c>
      <c r="AY267" s="19" t="s">
        <v>127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9" t="s">
        <v>79</v>
      </c>
      <c r="BK267" s="232">
        <f>ROUND(I267*H267,2)</f>
        <v>0</v>
      </c>
      <c r="BL267" s="19" t="s">
        <v>150</v>
      </c>
      <c r="BM267" s="231" t="s">
        <v>576</v>
      </c>
    </row>
    <row r="268" s="2" customFormat="1">
      <c r="A268" s="40"/>
      <c r="B268" s="41"/>
      <c r="C268" s="42"/>
      <c r="D268" s="233" t="s">
        <v>137</v>
      </c>
      <c r="E268" s="42"/>
      <c r="F268" s="234" t="s">
        <v>577</v>
      </c>
      <c r="G268" s="42"/>
      <c r="H268" s="42"/>
      <c r="I268" s="138"/>
      <c r="J268" s="42"/>
      <c r="K268" s="42"/>
      <c r="L268" s="46"/>
      <c r="M268" s="235"/>
      <c r="N268" s="236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137</v>
      </c>
      <c r="AU268" s="19" t="s">
        <v>81</v>
      </c>
    </row>
    <row r="269" s="13" customFormat="1">
      <c r="A269" s="13"/>
      <c r="B269" s="237"/>
      <c r="C269" s="238"/>
      <c r="D269" s="233" t="s">
        <v>138</v>
      </c>
      <c r="E269" s="239" t="s">
        <v>19</v>
      </c>
      <c r="F269" s="240" t="s">
        <v>578</v>
      </c>
      <c r="G269" s="238"/>
      <c r="H269" s="241">
        <v>25.488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7" t="s">
        <v>138</v>
      </c>
      <c r="AU269" s="247" t="s">
        <v>81</v>
      </c>
      <c r="AV269" s="13" t="s">
        <v>81</v>
      </c>
      <c r="AW269" s="13" t="s">
        <v>33</v>
      </c>
      <c r="AX269" s="13" t="s">
        <v>79</v>
      </c>
      <c r="AY269" s="247" t="s">
        <v>127</v>
      </c>
    </row>
    <row r="270" s="2" customFormat="1" ht="16.5" customHeight="1">
      <c r="A270" s="40"/>
      <c r="B270" s="41"/>
      <c r="C270" s="220" t="s">
        <v>579</v>
      </c>
      <c r="D270" s="220" t="s">
        <v>130</v>
      </c>
      <c r="E270" s="221" t="s">
        <v>580</v>
      </c>
      <c r="F270" s="222" t="s">
        <v>581</v>
      </c>
      <c r="G270" s="223" t="s">
        <v>536</v>
      </c>
      <c r="H270" s="224">
        <v>3.1859999999999999</v>
      </c>
      <c r="I270" s="225"/>
      <c r="J270" s="226">
        <f>ROUND(I270*H270,2)</f>
        <v>0</v>
      </c>
      <c r="K270" s="222" t="s">
        <v>134</v>
      </c>
      <c r="L270" s="46"/>
      <c r="M270" s="227" t="s">
        <v>19</v>
      </c>
      <c r="N270" s="228" t="s">
        <v>42</v>
      </c>
      <c r="O270" s="86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1" t="s">
        <v>150</v>
      </c>
      <c r="AT270" s="231" t="s">
        <v>130</v>
      </c>
      <c r="AU270" s="231" t="s">
        <v>81</v>
      </c>
      <c r="AY270" s="19" t="s">
        <v>127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9" t="s">
        <v>79</v>
      </c>
      <c r="BK270" s="232">
        <f>ROUND(I270*H270,2)</f>
        <v>0</v>
      </c>
      <c r="BL270" s="19" t="s">
        <v>150</v>
      </c>
      <c r="BM270" s="231" t="s">
        <v>582</v>
      </c>
    </row>
    <row r="271" s="2" customFormat="1">
      <c r="A271" s="40"/>
      <c r="B271" s="41"/>
      <c r="C271" s="42"/>
      <c r="D271" s="233" t="s">
        <v>137</v>
      </c>
      <c r="E271" s="42"/>
      <c r="F271" s="234" t="s">
        <v>583</v>
      </c>
      <c r="G271" s="42"/>
      <c r="H271" s="42"/>
      <c r="I271" s="138"/>
      <c r="J271" s="42"/>
      <c r="K271" s="42"/>
      <c r="L271" s="46"/>
      <c r="M271" s="235"/>
      <c r="N271" s="236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137</v>
      </c>
      <c r="AU271" s="19" t="s">
        <v>81</v>
      </c>
    </row>
    <row r="272" s="13" customFormat="1">
      <c r="A272" s="13"/>
      <c r="B272" s="237"/>
      <c r="C272" s="238"/>
      <c r="D272" s="233" t="s">
        <v>138</v>
      </c>
      <c r="E272" s="239" t="s">
        <v>19</v>
      </c>
      <c r="F272" s="240" t="s">
        <v>572</v>
      </c>
      <c r="G272" s="238"/>
      <c r="H272" s="241">
        <v>3.1859999999999999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7" t="s">
        <v>138</v>
      </c>
      <c r="AU272" s="247" t="s">
        <v>81</v>
      </c>
      <c r="AV272" s="13" t="s">
        <v>81</v>
      </c>
      <c r="AW272" s="13" t="s">
        <v>33</v>
      </c>
      <c r="AX272" s="13" t="s">
        <v>79</v>
      </c>
      <c r="AY272" s="247" t="s">
        <v>127</v>
      </c>
    </row>
    <row r="273" s="2" customFormat="1" ht="21.75" customHeight="1">
      <c r="A273" s="40"/>
      <c r="B273" s="41"/>
      <c r="C273" s="220" t="s">
        <v>584</v>
      </c>
      <c r="D273" s="220" t="s">
        <v>130</v>
      </c>
      <c r="E273" s="221" t="s">
        <v>585</v>
      </c>
      <c r="F273" s="222" t="s">
        <v>586</v>
      </c>
      <c r="G273" s="223" t="s">
        <v>536</v>
      </c>
      <c r="H273" s="224">
        <v>1126.0260000000001</v>
      </c>
      <c r="I273" s="225"/>
      <c r="J273" s="226">
        <f>ROUND(I273*H273,2)</f>
        <v>0</v>
      </c>
      <c r="K273" s="222" t="s">
        <v>134</v>
      </c>
      <c r="L273" s="46"/>
      <c r="M273" s="227" t="s">
        <v>19</v>
      </c>
      <c r="N273" s="228" t="s">
        <v>42</v>
      </c>
      <c r="O273" s="86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1" t="s">
        <v>150</v>
      </c>
      <c r="AT273" s="231" t="s">
        <v>130</v>
      </c>
      <c r="AU273" s="231" t="s">
        <v>81</v>
      </c>
      <c r="AY273" s="19" t="s">
        <v>127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9" t="s">
        <v>79</v>
      </c>
      <c r="BK273" s="232">
        <f>ROUND(I273*H273,2)</f>
        <v>0</v>
      </c>
      <c r="BL273" s="19" t="s">
        <v>150</v>
      </c>
      <c r="BM273" s="231" t="s">
        <v>587</v>
      </c>
    </row>
    <row r="274" s="2" customFormat="1">
      <c r="A274" s="40"/>
      <c r="B274" s="41"/>
      <c r="C274" s="42"/>
      <c r="D274" s="233" t="s">
        <v>137</v>
      </c>
      <c r="E274" s="42"/>
      <c r="F274" s="234" t="s">
        <v>588</v>
      </c>
      <c r="G274" s="42"/>
      <c r="H274" s="42"/>
      <c r="I274" s="138"/>
      <c r="J274" s="42"/>
      <c r="K274" s="42"/>
      <c r="L274" s="46"/>
      <c r="M274" s="235"/>
      <c r="N274" s="236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137</v>
      </c>
      <c r="AU274" s="19" t="s">
        <v>81</v>
      </c>
    </row>
    <row r="275" s="13" customFormat="1">
      <c r="A275" s="13"/>
      <c r="B275" s="237"/>
      <c r="C275" s="238"/>
      <c r="D275" s="233" t="s">
        <v>138</v>
      </c>
      <c r="E275" s="239" t="s">
        <v>19</v>
      </c>
      <c r="F275" s="240" t="s">
        <v>543</v>
      </c>
      <c r="G275" s="238"/>
      <c r="H275" s="241">
        <v>465.73099999999999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7" t="s">
        <v>138</v>
      </c>
      <c r="AU275" s="247" t="s">
        <v>81</v>
      </c>
      <c r="AV275" s="13" t="s">
        <v>81</v>
      </c>
      <c r="AW275" s="13" t="s">
        <v>33</v>
      </c>
      <c r="AX275" s="13" t="s">
        <v>71</v>
      </c>
      <c r="AY275" s="247" t="s">
        <v>127</v>
      </c>
    </row>
    <row r="276" s="13" customFormat="1">
      <c r="A276" s="13"/>
      <c r="B276" s="237"/>
      <c r="C276" s="238"/>
      <c r="D276" s="233" t="s">
        <v>138</v>
      </c>
      <c r="E276" s="239" t="s">
        <v>19</v>
      </c>
      <c r="F276" s="240" t="s">
        <v>544</v>
      </c>
      <c r="G276" s="238"/>
      <c r="H276" s="241">
        <v>616.09400000000005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7" t="s">
        <v>138</v>
      </c>
      <c r="AU276" s="247" t="s">
        <v>81</v>
      </c>
      <c r="AV276" s="13" t="s">
        <v>81</v>
      </c>
      <c r="AW276" s="13" t="s">
        <v>33</v>
      </c>
      <c r="AX276" s="13" t="s">
        <v>71</v>
      </c>
      <c r="AY276" s="247" t="s">
        <v>127</v>
      </c>
    </row>
    <row r="277" s="13" customFormat="1">
      <c r="A277" s="13"/>
      <c r="B277" s="237"/>
      <c r="C277" s="238"/>
      <c r="D277" s="233" t="s">
        <v>138</v>
      </c>
      <c r="E277" s="239" t="s">
        <v>19</v>
      </c>
      <c r="F277" s="240" t="s">
        <v>559</v>
      </c>
      <c r="G277" s="238"/>
      <c r="H277" s="241">
        <v>41.015000000000001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7" t="s">
        <v>138</v>
      </c>
      <c r="AU277" s="247" t="s">
        <v>81</v>
      </c>
      <c r="AV277" s="13" t="s">
        <v>81</v>
      </c>
      <c r="AW277" s="13" t="s">
        <v>33</v>
      </c>
      <c r="AX277" s="13" t="s">
        <v>71</v>
      </c>
      <c r="AY277" s="247" t="s">
        <v>127</v>
      </c>
    </row>
    <row r="278" s="13" customFormat="1">
      <c r="A278" s="13"/>
      <c r="B278" s="237"/>
      <c r="C278" s="238"/>
      <c r="D278" s="233" t="s">
        <v>138</v>
      </c>
      <c r="E278" s="239" t="s">
        <v>19</v>
      </c>
      <c r="F278" s="240" t="s">
        <v>572</v>
      </c>
      <c r="G278" s="238"/>
      <c r="H278" s="241">
        <v>3.1859999999999999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7" t="s">
        <v>138</v>
      </c>
      <c r="AU278" s="247" t="s">
        <v>81</v>
      </c>
      <c r="AV278" s="13" t="s">
        <v>81</v>
      </c>
      <c r="AW278" s="13" t="s">
        <v>33</v>
      </c>
      <c r="AX278" s="13" t="s">
        <v>71</v>
      </c>
      <c r="AY278" s="247" t="s">
        <v>127</v>
      </c>
    </row>
    <row r="279" s="15" customFormat="1">
      <c r="A279" s="15"/>
      <c r="B279" s="261"/>
      <c r="C279" s="262"/>
      <c r="D279" s="233" t="s">
        <v>138</v>
      </c>
      <c r="E279" s="263" t="s">
        <v>19</v>
      </c>
      <c r="F279" s="264" t="s">
        <v>323</v>
      </c>
      <c r="G279" s="262"/>
      <c r="H279" s="265">
        <v>1126.0260000000001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71" t="s">
        <v>138</v>
      </c>
      <c r="AU279" s="271" t="s">
        <v>81</v>
      </c>
      <c r="AV279" s="15" t="s">
        <v>150</v>
      </c>
      <c r="AW279" s="15" t="s">
        <v>33</v>
      </c>
      <c r="AX279" s="15" t="s">
        <v>79</v>
      </c>
      <c r="AY279" s="271" t="s">
        <v>127</v>
      </c>
    </row>
    <row r="280" s="2" customFormat="1" ht="21.75" customHeight="1">
      <c r="A280" s="40"/>
      <c r="B280" s="41"/>
      <c r="C280" s="220" t="s">
        <v>589</v>
      </c>
      <c r="D280" s="220" t="s">
        <v>130</v>
      </c>
      <c r="E280" s="221" t="s">
        <v>590</v>
      </c>
      <c r="F280" s="222" t="s">
        <v>591</v>
      </c>
      <c r="G280" s="223" t="s">
        <v>536</v>
      </c>
      <c r="H280" s="224">
        <v>866.59900000000005</v>
      </c>
      <c r="I280" s="225"/>
      <c r="J280" s="226">
        <f>ROUND(I280*H280,2)</f>
        <v>0</v>
      </c>
      <c r="K280" s="222" t="s">
        <v>134</v>
      </c>
      <c r="L280" s="46"/>
      <c r="M280" s="227" t="s">
        <v>19</v>
      </c>
      <c r="N280" s="228" t="s">
        <v>42</v>
      </c>
      <c r="O280" s="86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1" t="s">
        <v>150</v>
      </c>
      <c r="AT280" s="231" t="s">
        <v>130</v>
      </c>
      <c r="AU280" s="231" t="s">
        <v>81</v>
      </c>
      <c r="AY280" s="19" t="s">
        <v>127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9" t="s">
        <v>79</v>
      </c>
      <c r="BK280" s="232">
        <f>ROUND(I280*H280,2)</f>
        <v>0</v>
      </c>
      <c r="BL280" s="19" t="s">
        <v>150</v>
      </c>
      <c r="BM280" s="231" t="s">
        <v>592</v>
      </c>
    </row>
    <row r="281" s="2" customFormat="1">
      <c r="A281" s="40"/>
      <c r="B281" s="41"/>
      <c r="C281" s="42"/>
      <c r="D281" s="233" t="s">
        <v>137</v>
      </c>
      <c r="E281" s="42"/>
      <c r="F281" s="234" t="s">
        <v>593</v>
      </c>
      <c r="G281" s="42"/>
      <c r="H281" s="42"/>
      <c r="I281" s="138"/>
      <c r="J281" s="42"/>
      <c r="K281" s="42"/>
      <c r="L281" s="46"/>
      <c r="M281" s="235"/>
      <c r="N281" s="236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137</v>
      </c>
      <c r="AU281" s="19" t="s">
        <v>81</v>
      </c>
    </row>
    <row r="282" s="13" customFormat="1">
      <c r="A282" s="13"/>
      <c r="B282" s="237"/>
      <c r="C282" s="238"/>
      <c r="D282" s="233" t="s">
        <v>138</v>
      </c>
      <c r="E282" s="239" t="s">
        <v>19</v>
      </c>
      <c r="F282" s="240" t="s">
        <v>542</v>
      </c>
      <c r="G282" s="238"/>
      <c r="H282" s="241">
        <v>866.59900000000005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7" t="s">
        <v>138</v>
      </c>
      <c r="AU282" s="247" t="s">
        <v>81</v>
      </c>
      <c r="AV282" s="13" t="s">
        <v>81</v>
      </c>
      <c r="AW282" s="13" t="s">
        <v>33</v>
      </c>
      <c r="AX282" s="13" t="s">
        <v>79</v>
      </c>
      <c r="AY282" s="247" t="s">
        <v>127</v>
      </c>
    </row>
    <row r="283" s="2" customFormat="1" ht="21.75" customHeight="1">
      <c r="A283" s="40"/>
      <c r="B283" s="41"/>
      <c r="C283" s="220" t="s">
        <v>594</v>
      </c>
      <c r="D283" s="220" t="s">
        <v>130</v>
      </c>
      <c r="E283" s="221" t="s">
        <v>595</v>
      </c>
      <c r="F283" s="222" t="s">
        <v>596</v>
      </c>
      <c r="G283" s="223" t="s">
        <v>536</v>
      </c>
      <c r="H283" s="224">
        <v>226.791</v>
      </c>
      <c r="I283" s="225"/>
      <c r="J283" s="226">
        <f>ROUND(I283*H283,2)</f>
        <v>0</v>
      </c>
      <c r="K283" s="222" t="s">
        <v>134</v>
      </c>
      <c r="L283" s="46"/>
      <c r="M283" s="227" t="s">
        <v>19</v>
      </c>
      <c r="N283" s="228" t="s">
        <v>42</v>
      </c>
      <c r="O283" s="86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1" t="s">
        <v>150</v>
      </c>
      <c r="AT283" s="231" t="s">
        <v>130</v>
      </c>
      <c r="AU283" s="231" t="s">
        <v>81</v>
      </c>
      <c r="AY283" s="19" t="s">
        <v>127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9" t="s">
        <v>79</v>
      </c>
      <c r="BK283" s="232">
        <f>ROUND(I283*H283,2)</f>
        <v>0</v>
      </c>
      <c r="BL283" s="19" t="s">
        <v>150</v>
      </c>
      <c r="BM283" s="231" t="s">
        <v>597</v>
      </c>
    </row>
    <row r="284" s="2" customFormat="1">
      <c r="A284" s="40"/>
      <c r="B284" s="41"/>
      <c r="C284" s="42"/>
      <c r="D284" s="233" t="s">
        <v>137</v>
      </c>
      <c r="E284" s="42"/>
      <c r="F284" s="234" t="s">
        <v>596</v>
      </c>
      <c r="G284" s="42"/>
      <c r="H284" s="42"/>
      <c r="I284" s="138"/>
      <c r="J284" s="42"/>
      <c r="K284" s="42"/>
      <c r="L284" s="46"/>
      <c r="M284" s="235"/>
      <c r="N284" s="236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137</v>
      </c>
      <c r="AU284" s="19" t="s">
        <v>81</v>
      </c>
    </row>
    <row r="285" s="13" customFormat="1">
      <c r="A285" s="13"/>
      <c r="B285" s="237"/>
      <c r="C285" s="238"/>
      <c r="D285" s="233" t="s">
        <v>138</v>
      </c>
      <c r="E285" s="239" t="s">
        <v>19</v>
      </c>
      <c r="F285" s="240" t="s">
        <v>541</v>
      </c>
      <c r="G285" s="238"/>
      <c r="H285" s="241">
        <v>226.791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7" t="s">
        <v>138</v>
      </c>
      <c r="AU285" s="247" t="s">
        <v>81</v>
      </c>
      <c r="AV285" s="13" t="s">
        <v>81</v>
      </c>
      <c r="AW285" s="13" t="s">
        <v>33</v>
      </c>
      <c r="AX285" s="13" t="s">
        <v>79</v>
      </c>
      <c r="AY285" s="247" t="s">
        <v>127</v>
      </c>
    </row>
    <row r="286" s="2" customFormat="1" ht="21.75" customHeight="1">
      <c r="A286" s="40"/>
      <c r="B286" s="41"/>
      <c r="C286" s="220" t="s">
        <v>598</v>
      </c>
      <c r="D286" s="220" t="s">
        <v>130</v>
      </c>
      <c r="E286" s="221" t="s">
        <v>599</v>
      </c>
      <c r="F286" s="222" t="s">
        <v>600</v>
      </c>
      <c r="G286" s="223" t="s">
        <v>536</v>
      </c>
      <c r="H286" s="224">
        <v>371.79599999999999</v>
      </c>
      <c r="I286" s="225"/>
      <c r="J286" s="226">
        <f>ROUND(I286*H286,2)</f>
        <v>0</v>
      </c>
      <c r="K286" s="222" t="s">
        <v>134</v>
      </c>
      <c r="L286" s="46"/>
      <c r="M286" s="227" t="s">
        <v>19</v>
      </c>
      <c r="N286" s="228" t="s">
        <v>42</v>
      </c>
      <c r="O286" s="86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1" t="s">
        <v>150</v>
      </c>
      <c r="AT286" s="231" t="s">
        <v>130</v>
      </c>
      <c r="AU286" s="231" t="s">
        <v>81</v>
      </c>
      <c r="AY286" s="19" t="s">
        <v>127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9" t="s">
        <v>79</v>
      </c>
      <c r="BK286" s="232">
        <f>ROUND(I286*H286,2)</f>
        <v>0</v>
      </c>
      <c r="BL286" s="19" t="s">
        <v>150</v>
      </c>
      <c r="BM286" s="231" t="s">
        <v>601</v>
      </c>
    </row>
    <row r="287" s="2" customFormat="1">
      <c r="A287" s="40"/>
      <c r="B287" s="41"/>
      <c r="C287" s="42"/>
      <c r="D287" s="233" t="s">
        <v>137</v>
      </c>
      <c r="E287" s="42"/>
      <c r="F287" s="234" t="s">
        <v>600</v>
      </c>
      <c r="G287" s="42"/>
      <c r="H287" s="42"/>
      <c r="I287" s="138"/>
      <c r="J287" s="42"/>
      <c r="K287" s="42"/>
      <c r="L287" s="46"/>
      <c r="M287" s="235"/>
      <c r="N287" s="236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137</v>
      </c>
      <c r="AU287" s="19" t="s">
        <v>81</v>
      </c>
    </row>
    <row r="288" s="13" customFormat="1">
      <c r="A288" s="13"/>
      <c r="B288" s="237"/>
      <c r="C288" s="238"/>
      <c r="D288" s="233" t="s">
        <v>138</v>
      </c>
      <c r="E288" s="239" t="s">
        <v>19</v>
      </c>
      <c r="F288" s="240" t="s">
        <v>539</v>
      </c>
      <c r="G288" s="238"/>
      <c r="H288" s="241">
        <v>31.004000000000001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7" t="s">
        <v>138</v>
      </c>
      <c r="AU288" s="247" t="s">
        <v>81</v>
      </c>
      <c r="AV288" s="13" t="s">
        <v>81</v>
      </c>
      <c r="AW288" s="13" t="s">
        <v>33</v>
      </c>
      <c r="AX288" s="13" t="s">
        <v>71</v>
      </c>
      <c r="AY288" s="247" t="s">
        <v>127</v>
      </c>
    </row>
    <row r="289" s="13" customFormat="1">
      <c r="A289" s="13"/>
      <c r="B289" s="237"/>
      <c r="C289" s="238"/>
      <c r="D289" s="233" t="s">
        <v>138</v>
      </c>
      <c r="E289" s="239" t="s">
        <v>19</v>
      </c>
      <c r="F289" s="240" t="s">
        <v>540</v>
      </c>
      <c r="G289" s="238"/>
      <c r="H289" s="241">
        <v>340.79199999999997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7" t="s">
        <v>138</v>
      </c>
      <c r="AU289" s="247" t="s">
        <v>81</v>
      </c>
      <c r="AV289" s="13" t="s">
        <v>81</v>
      </c>
      <c r="AW289" s="13" t="s">
        <v>33</v>
      </c>
      <c r="AX289" s="13" t="s">
        <v>71</v>
      </c>
      <c r="AY289" s="247" t="s">
        <v>127</v>
      </c>
    </row>
    <row r="290" s="15" customFormat="1">
      <c r="A290" s="15"/>
      <c r="B290" s="261"/>
      <c r="C290" s="262"/>
      <c r="D290" s="233" t="s">
        <v>138</v>
      </c>
      <c r="E290" s="263" t="s">
        <v>19</v>
      </c>
      <c r="F290" s="264" t="s">
        <v>323</v>
      </c>
      <c r="G290" s="262"/>
      <c r="H290" s="265">
        <v>371.79599999999999</v>
      </c>
      <c r="I290" s="266"/>
      <c r="J290" s="262"/>
      <c r="K290" s="262"/>
      <c r="L290" s="267"/>
      <c r="M290" s="268"/>
      <c r="N290" s="269"/>
      <c r="O290" s="269"/>
      <c r="P290" s="269"/>
      <c r="Q290" s="269"/>
      <c r="R290" s="269"/>
      <c r="S290" s="269"/>
      <c r="T290" s="270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1" t="s">
        <v>138</v>
      </c>
      <c r="AU290" s="271" t="s">
        <v>81</v>
      </c>
      <c r="AV290" s="15" t="s">
        <v>150</v>
      </c>
      <c r="AW290" s="15" t="s">
        <v>33</v>
      </c>
      <c r="AX290" s="15" t="s">
        <v>79</v>
      </c>
      <c r="AY290" s="271" t="s">
        <v>127</v>
      </c>
    </row>
    <row r="291" s="12" customFormat="1" ht="22.8" customHeight="1">
      <c r="A291" s="12"/>
      <c r="B291" s="204"/>
      <c r="C291" s="205"/>
      <c r="D291" s="206" t="s">
        <v>70</v>
      </c>
      <c r="E291" s="218" t="s">
        <v>602</v>
      </c>
      <c r="F291" s="218" t="s">
        <v>603</v>
      </c>
      <c r="G291" s="205"/>
      <c r="H291" s="205"/>
      <c r="I291" s="208"/>
      <c r="J291" s="219">
        <f>BK291</f>
        <v>0</v>
      </c>
      <c r="K291" s="205"/>
      <c r="L291" s="210"/>
      <c r="M291" s="211"/>
      <c r="N291" s="212"/>
      <c r="O291" s="212"/>
      <c r="P291" s="213">
        <f>SUM(P292:P293)</f>
        <v>0</v>
      </c>
      <c r="Q291" s="212"/>
      <c r="R291" s="213">
        <f>SUM(R292:R293)</f>
        <v>0</v>
      </c>
      <c r="S291" s="212"/>
      <c r="T291" s="214">
        <f>SUM(T292:T293)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5" t="s">
        <v>79</v>
      </c>
      <c r="AT291" s="216" t="s">
        <v>70</v>
      </c>
      <c r="AU291" s="216" t="s">
        <v>79</v>
      </c>
      <c r="AY291" s="215" t="s">
        <v>127</v>
      </c>
      <c r="BK291" s="217">
        <f>SUM(BK292:BK293)</f>
        <v>0</v>
      </c>
    </row>
    <row r="292" s="2" customFormat="1" ht="16.5" customHeight="1">
      <c r="A292" s="40"/>
      <c r="B292" s="41"/>
      <c r="C292" s="220" t="s">
        <v>604</v>
      </c>
      <c r="D292" s="220" t="s">
        <v>130</v>
      </c>
      <c r="E292" s="221" t="s">
        <v>605</v>
      </c>
      <c r="F292" s="222" t="s">
        <v>606</v>
      </c>
      <c r="G292" s="223" t="s">
        <v>536</v>
      </c>
      <c r="H292" s="224">
        <v>72.902000000000001</v>
      </c>
      <c r="I292" s="225"/>
      <c r="J292" s="226">
        <f>ROUND(I292*H292,2)</f>
        <v>0</v>
      </c>
      <c r="K292" s="222" t="s">
        <v>134</v>
      </c>
      <c r="L292" s="46"/>
      <c r="M292" s="227" t="s">
        <v>19</v>
      </c>
      <c r="N292" s="228" t="s">
        <v>42</v>
      </c>
      <c r="O292" s="86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31" t="s">
        <v>150</v>
      </c>
      <c r="AT292" s="231" t="s">
        <v>130</v>
      </c>
      <c r="AU292" s="231" t="s">
        <v>81</v>
      </c>
      <c r="AY292" s="19" t="s">
        <v>127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9" t="s">
        <v>79</v>
      </c>
      <c r="BK292" s="232">
        <f>ROUND(I292*H292,2)</f>
        <v>0</v>
      </c>
      <c r="BL292" s="19" t="s">
        <v>150</v>
      </c>
      <c r="BM292" s="231" t="s">
        <v>607</v>
      </c>
    </row>
    <row r="293" s="2" customFormat="1">
      <c r="A293" s="40"/>
      <c r="B293" s="41"/>
      <c r="C293" s="42"/>
      <c r="D293" s="233" t="s">
        <v>137</v>
      </c>
      <c r="E293" s="42"/>
      <c r="F293" s="234" t="s">
        <v>608</v>
      </c>
      <c r="G293" s="42"/>
      <c r="H293" s="42"/>
      <c r="I293" s="138"/>
      <c r="J293" s="42"/>
      <c r="K293" s="42"/>
      <c r="L293" s="46"/>
      <c r="M293" s="283"/>
      <c r="N293" s="284"/>
      <c r="O293" s="285"/>
      <c r="P293" s="285"/>
      <c r="Q293" s="285"/>
      <c r="R293" s="285"/>
      <c r="S293" s="285"/>
      <c r="T293" s="286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137</v>
      </c>
      <c r="AU293" s="19" t="s">
        <v>81</v>
      </c>
    </row>
    <row r="294" s="2" customFormat="1" ht="6.96" customHeight="1">
      <c r="A294" s="40"/>
      <c r="B294" s="61"/>
      <c r="C294" s="62"/>
      <c r="D294" s="62"/>
      <c r="E294" s="62"/>
      <c r="F294" s="62"/>
      <c r="G294" s="62"/>
      <c r="H294" s="62"/>
      <c r="I294" s="168"/>
      <c r="J294" s="62"/>
      <c r="K294" s="62"/>
      <c r="L294" s="46"/>
      <c r="M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</row>
  </sheetData>
  <sheetProtection sheet="1" autoFilter="0" formatColumns="0" formatRows="0" objects="1" scenarios="1" spinCount="100000" saltValue="nl7gqKEQvZMxOX2zMOax5DBSQkHRTx5bwNbEDfSeDH/Z/WPnfdi+fH145SDRLLQzEGnpaujSn8EyoV5hXzVp1g==" hashValue="INxEmF1gjRfkhzro0ob0vLbEdcGlobCcpckzZxSmXoVZ9pRrkQP6/3N5puzrc4xKVxjT59k51Z54cqNclWP52w==" algorithmName="SHA-512" password="CC35"/>
  <autoFilter ref="C83:K29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0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81</v>
      </c>
    </row>
    <row r="4" s="1" customFormat="1" ht="24.96" customHeight="1">
      <c r="B4" s="22"/>
      <c r="D4" s="134" t="s">
        <v>97</v>
      </c>
      <c r="I4" s="130"/>
      <c r="L4" s="22"/>
      <c r="M4" s="135" t="s">
        <v>10</v>
      </c>
      <c r="AT4" s="19" t="s">
        <v>4</v>
      </c>
    </row>
    <row r="5" s="1" customFormat="1" ht="6.96" customHeight="1">
      <c r="B5" s="22"/>
      <c r="I5" s="130"/>
      <c r="L5" s="22"/>
    </row>
    <row r="6" s="1" customFormat="1" ht="12" customHeight="1">
      <c r="B6" s="22"/>
      <c r="D6" s="136" t="s">
        <v>16</v>
      </c>
      <c r="I6" s="130"/>
      <c r="L6" s="22"/>
    </row>
    <row r="7" s="1" customFormat="1" ht="16.5" customHeight="1">
      <c r="B7" s="22"/>
      <c r="E7" s="137" t="str">
        <f>'Rekapitulace stavby'!K6</f>
        <v>Za Černým mostem Y502, Praha 9, č. akce 999639</v>
      </c>
      <c r="F7" s="136"/>
      <c r="G7" s="136"/>
      <c r="H7" s="136"/>
      <c r="I7" s="130"/>
      <c r="L7" s="22"/>
    </row>
    <row r="8" s="2" customFormat="1" ht="12" customHeight="1">
      <c r="A8" s="40"/>
      <c r="B8" s="46"/>
      <c r="C8" s="40"/>
      <c r="D8" s="136" t="s">
        <v>98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0" t="s">
        <v>609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10. 6. 2020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tr">
        <f>IF('Rekapitulace stavby'!AN10="","",'Rekapitulace stavby'!AN10)</f>
        <v/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1" t="str">
        <f>IF('Rekapitulace stavby'!E11="","",'Rekapitulace stavby'!E11)</f>
        <v>TSK hl.m.Prahy</v>
      </c>
      <c r="F15" s="40"/>
      <c r="G15" s="40"/>
      <c r="H15" s="40"/>
      <c r="I15" s="142" t="s">
        <v>28</v>
      </c>
      <c r="J15" s="141" t="str">
        <f>IF('Rekapitulace stavby'!AN11="","",'Rekapitulace stavby'!AN11)</f>
        <v/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tr">
        <f>IF('Rekapitulace stavby'!AN16="","",'Rekapitulace stavby'!AN16)</f>
        <v/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1" t="str">
        <f>IF('Rekapitulace stavby'!E17="","",'Rekapitulace stavby'!E17)</f>
        <v>Pontex spol. s r.o.</v>
      </c>
      <c r="F21" s="40"/>
      <c r="G21" s="40"/>
      <c r="H21" s="40"/>
      <c r="I21" s="142" t="s">
        <v>28</v>
      </c>
      <c r="J21" s="141" t="str">
        <f>IF('Rekapitulace stavby'!AN17="","",'Rekapitulace stavby'!AN17)</f>
        <v/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6" t="s">
        <v>35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1" t="s">
        <v>37</v>
      </c>
      <c r="E30" s="40"/>
      <c r="F30" s="40"/>
      <c r="G30" s="40"/>
      <c r="H30" s="40"/>
      <c r="I30" s="138"/>
      <c r="J30" s="152">
        <f>ROUND(J81, 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3" t="s">
        <v>39</v>
      </c>
      <c r="G32" s="40"/>
      <c r="H32" s="40"/>
      <c r="I32" s="154" t="s">
        <v>38</v>
      </c>
      <c r="J32" s="153" t="s">
        <v>40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41</v>
      </c>
      <c r="E33" s="136" t="s">
        <v>42</v>
      </c>
      <c r="F33" s="156">
        <f>ROUND((SUM(BE81:BE89)),  2)</f>
        <v>0</v>
      </c>
      <c r="G33" s="40"/>
      <c r="H33" s="40"/>
      <c r="I33" s="157">
        <v>0.20999999999999999</v>
      </c>
      <c r="J33" s="156">
        <f>ROUND(((SUM(BE81:BE89))*I33),  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6" t="s">
        <v>43</v>
      </c>
      <c r="F34" s="156">
        <f>ROUND((SUM(BF81:BF89)),  2)</f>
        <v>0</v>
      </c>
      <c r="G34" s="40"/>
      <c r="H34" s="40"/>
      <c r="I34" s="157">
        <v>0.14999999999999999</v>
      </c>
      <c r="J34" s="156">
        <f>ROUND(((SUM(BF81:BF89))*I34),  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6" t="s">
        <v>44</v>
      </c>
      <c r="F35" s="156">
        <f>ROUND((SUM(BG81:BG89)),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6" t="s">
        <v>45</v>
      </c>
      <c r="F36" s="156">
        <f>ROUND((SUM(BH81:BH89)),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6" t="s">
        <v>46</v>
      </c>
      <c r="F37" s="156">
        <f>ROUND((SUM(BI81:BI89)),  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2" t="str">
        <f>E7</f>
        <v>Za Černým mostem Y502, Praha 9, č. akce 999639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 xml:space="preserve">SO 110 - DIO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42" t="s">
        <v>23</v>
      </c>
      <c r="J52" s="74" t="str">
        <f>IF(J12="","",J12)</f>
        <v>10. 6. 2020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hl.m.Prahy</v>
      </c>
      <c r="G54" s="42"/>
      <c r="H54" s="42"/>
      <c r="I54" s="142" t="s">
        <v>31</v>
      </c>
      <c r="J54" s="38" t="str">
        <f>E21</f>
        <v>Pontex spol. s r.o.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102</v>
      </c>
      <c r="D57" s="174"/>
      <c r="E57" s="174"/>
      <c r="F57" s="174"/>
      <c r="G57" s="174"/>
      <c r="H57" s="174"/>
      <c r="I57" s="175"/>
      <c r="J57" s="176" t="s">
        <v>103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69</v>
      </c>
      <c r="D59" s="42"/>
      <c r="E59" s="42"/>
      <c r="F59" s="42"/>
      <c r="G59" s="42"/>
      <c r="H59" s="42"/>
      <c r="I59" s="138"/>
      <c r="J59" s="104">
        <f>J81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="9" customFormat="1" ht="24.96" customHeight="1">
      <c r="A60" s="9"/>
      <c r="B60" s="178"/>
      <c r="C60" s="179"/>
      <c r="D60" s="180" t="s">
        <v>105</v>
      </c>
      <c r="E60" s="181"/>
      <c r="F60" s="181"/>
      <c r="G60" s="181"/>
      <c r="H60" s="181"/>
      <c r="I60" s="182"/>
      <c r="J60" s="183">
        <f>J82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109</v>
      </c>
      <c r="E61" s="188"/>
      <c r="F61" s="188"/>
      <c r="G61" s="188"/>
      <c r="H61" s="188"/>
      <c r="I61" s="189"/>
      <c r="J61" s="190">
        <f>J87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40"/>
      <c r="B62" s="41"/>
      <c r="C62" s="42"/>
      <c r="D62" s="42"/>
      <c r="E62" s="42"/>
      <c r="F62" s="42"/>
      <c r="G62" s="42"/>
      <c r="H62" s="42"/>
      <c r="I62" s="138"/>
      <c r="J62" s="42"/>
      <c r="K62" s="42"/>
      <c r="L62" s="13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6.96" customHeight="1">
      <c r="A63" s="40"/>
      <c r="B63" s="61"/>
      <c r="C63" s="62"/>
      <c r="D63" s="62"/>
      <c r="E63" s="62"/>
      <c r="F63" s="62"/>
      <c r="G63" s="62"/>
      <c r="H63" s="62"/>
      <c r="I63" s="168"/>
      <c r="J63" s="62"/>
      <c r="K63" s="62"/>
      <c r="L63" s="13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="2" customFormat="1" ht="6.96" customHeight="1">
      <c r="A67" s="40"/>
      <c r="B67" s="63"/>
      <c r="C67" s="64"/>
      <c r="D67" s="64"/>
      <c r="E67" s="64"/>
      <c r="F67" s="64"/>
      <c r="G67" s="64"/>
      <c r="H67" s="64"/>
      <c r="I67" s="171"/>
      <c r="J67" s="64"/>
      <c r="K67" s="64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24.96" customHeight="1">
      <c r="A68" s="40"/>
      <c r="B68" s="41"/>
      <c r="C68" s="25" t="s">
        <v>111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41"/>
      <c r="C69" s="42"/>
      <c r="D69" s="42"/>
      <c r="E69" s="42"/>
      <c r="F69" s="42"/>
      <c r="G69" s="42"/>
      <c r="H69" s="42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6.5" customHeight="1">
      <c r="A71" s="40"/>
      <c r="B71" s="41"/>
      <c r="C71" s="42"/>
      <c r="D71" s="42"/>
      <c r="E71" s="172" t="str">
        <f>E7</f>
        <v>Za Černým mostem Y502, Praha 9, č. akce 999639</v>
      </c>
      <c r="F71" s="34"/>
      <c r="G71" s="34"/>
      <c r="H71" s="34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98</v>
      </c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71" t="str">
        <f>E9</f>
        <v xml:space="preserve">SO 110 - DIO </v>
      </c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21</v>
      </c>
      <c r="D75" s="42"/>
      <c r="E75" s="42"/>
      <c r="F75" s="29" t="str">
        <f>F12</f>
        <v xml:space="preserve"> </v>
      </c>
      <c r="G75" s="42"/>
      <c r="H75" s="42"/>
      <c r="I75" s="142" t="s">
        <v>23</v>
      </c>
      <c r="J75" s="74" t="str">
        <f>IF(J12="","",J12)</f>
        <v>10. 6. 2020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TSK hl.m.Prahy</v>
      </c>
      <c r="G77" s="42"/>
      <c r="H77" s="42"/>
      <c r="I77" s="142" t="s">
        <v>31</v>
      </c>
      <c r="J77" s="38" t="str">
        <f>E21</f>
        <v>Pontex spol. s r.o.</v>
      </c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142" t="s">
        <v>34</v>
      </c>
      <c r="J78" s="38" t="str">
        <f>E24</f>
        <v xml:space="preserve"> 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0.32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1" customFormat="1" ht="29.28" customHeight="1">
      <c r="A80" s="192"/>
      <c r="B80" s="193"/>
      <c r="C80" s="194" t="s">
        <v>112</v>
      </c>
      <c r="D80" s="195" t="s">
        <v>56</v>
      </c>
      <c r="E80" s="195" t="s">
        <v>52</v>
      </c>
      <c r="F80" s="195" t="s">
        <v>53</v>
      </c>
      <c r="G80" s="195" t="s">
        <v>113</v>
      </c>
      <c r="H80" s="195" t="s">
        <v>114</v>
      </c>
      <c r="I80" s="196" t="s">
        <v>115</v>
      </c>
      <c r="J80" s="195" t="s">
        <v>103</v>
      </c>
      <c r="K80" s="197" t="s">
        <v>116</v>
      </c>
      <c r="L80" s="198"/>
      <c r="M80" s="94" t="s">
        <v>19</v>
      </c>
      <c r="N80" s="95" t="s">
        <v>41</v>
      </c>
      <c r="O80" s="95" t="s">
        <v>117</v>
      </c>
      <c r="P80" s="95" t="s">
        <v>118</v>
      </c>
      <c r="Q80" s="95" t="s">
        <v>119</v>
      </c>
      <c r="R80" s="95" t="s">
        <v>120</v>
      </c>
      <c r="S80" s="95" t="s">
        <v>121</v>
      </c>
      <c r="T80" s="96" t="s">
        <v>122</v>
      </c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</row>
    <row r="81" s="2" customFormat="1" ht="22.8" customHeight="1">
      <c r="A81" s="40"/>
      <c r="B81" s="41"/>
      <c r="C81" s="101" t="s">
        <v>123</v>
      </c>
      <c r="D81" s="42"/>
      <c r="E81" s="42"/>
      <c r="F81" s="42"/>
      <c r="G81" s="42"/>
      <c r="H81" s="42"/>
      <c r="I81" s="138"/>
      <c r="J81" s="199">
        <f>BK81</f>
        <v>0</v>
      </c>
      <c r="K81" s="42"/>
      <c r="L81" s="46"/>
      <c r="M81" s="97"/>
      <c r="N81" s="200"/>
      <c r="O81" s="98"/>
      <c r="P81" s="201">
        <f>P82</f>
        <v>0</v>
      </c>
      <c r="Q81" s="98"/>
      <c r="R81" s="201">
        <f>R82</f>
        <v>0</v>
      </c>
      <c r="S81" s="98"/>
      <c r="T81" s="202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70</v>
      </c>
      <c r="AU81" s="19" t="s">
        <v>104</v>
      </c>
      <c r="BK81" s="203">
        <f>BK82</f>
        <v>0</v>
      </c>
    </row>
    <row r="82" s="12" customFormat="1" ht="25.92" customHeight="1">
      <c r="A82" s="12"/>
      <c r="B82" s="204"/>
      <c r="C82" s="205"/>
      <c r="D82" s="206" t="s">
        <v>70</v>
      </c>
      <c r="E82" s="207" t="s">
        <v>124</v>
      </c>
      <c r="F82" s="207" t="s">
        <v>125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P83+SUM(P84:P87)</f>
        <v>0</v>
      </c>
      <c r="Q82" s="212"/>
      <c r="R82" s="213">
        <f>R83+SUM(R84:R87)</f>
        <v>0</v>
      </c>
      <c r="S82" s="212"/>
      <c r="T82" s="214">
        <f>T83+SUM(T84:T87)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5" t="s">
        <v>126</v>
      </c>
      <c r="AT82" s="216" t="s">
        <v>70</v>
      </c>
      <c r="AU82" s="216" t="s">
        <v>71</v>
      </c>
      <c r="AY82" s="215" t="s">
        <v>127</v>
      </c>
      <c r="BK82" s="217">
        <f>BK83+SUM(BK84:BK87)</f>
        <v>0</v>
      </c>
    </row>
    <row r="83" s="2" customFormat="1" ht="16.5" customHeight="1">
      <c r="A83" s="40"/>
      <c r="B83" s="41"/>
      <c r="C83" s="220" t="s">
        <v>79</v>
      </c>
      <c r="D83" s="220" t="s">
        <v>130</v>
      </c>
      <c r="E83" s="221" t="s">
        <v>610</v>
      </c>
      <c r="F83" s="222" t="s">
        <v>611</v>
      </c>
      <c r="G83" s="223" t="s">
        <v>133</v>
      </c>
      <c r="H83" s="224">
        <v>1</v>
      </c>
      <c r="I83" s="225"/>
      <c r="J83" s="226">
        <f>ROUND(I83*H83,2)</f>
        <v>0</v>
      </c>
      <c r="K83" s="222" t="s">
        <v>19</v>
      </c>
      <c r="L83" s="46"/>
      <c r="M83" s="227" t="s">
        <v>19</v>
      </c>
      <c r="N83" s="228" t="s">
        <v>42</v>
      </c>
      <c r="O83" s="8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31" t="s">
        <v>612</v>
      </c>
      <c r="AT83" s="231" t="s">
        <v>130</v>
      </c>
      <c r="AU83" s="231" t="s">
        <v>79</v>
      </c>
      <c r="AY83" s="19" t="s">
        <v>127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19" t="s">
        <v>79</v>
      </c>
      <c r="BK83" s="232">
        <f>ROUND(I83*H83,2)</f>
        <v>0</v>
      </c>
      <c r="BL83" s="19" t="s">
        <v>612</v>
      </c>
      <c r="BM83" s="231" t="s">
        <v>613</v>
      </c>
    </row>
    <row r="84" s="2" customFormat="1">
      <c r="A84" s="40"/>
      <c r="B84" s="41"/>
      <c r="C84" s="42"/>
      <c r="D84" s="233" t="s">
        <v>137</v>
      </c>
      <c r="E84" s="42"/>
      <c r="F84" s="234" t="s">
        <v>611</v>
      </c>
      <c r="G84" s="42"/>
      <c r="H84" s="42"/>
      <c r="I84" s="138"/>
      <c r="J84" s="42"/>
      <c r="K84" s="42"/>
      <c r="L84" s="46"/>
      <c r="M84" s="235"/>
      <c r="N84" s="236"/>
      <c r="O84" s="86"/>
      <c r="P84" s="86"/>
      <c r="Q84" s="86"/>
      <c r="R84" s="86"/>
      <c r="S84" s="86"/>
      <c r="T84" s="87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137</v>
      </c>
      <c r="AU84" s="19" t="s">
        <v>79</v>
      </c>
    </row>
    <row r="85" s="14" customFormat="1">
      <c r="A85" s="14"/>
      <c r="B85" s="248"/>
      <c r="C85" s="249"/>
      <c r="D85" s="233" t="s">
        <v>138</v>
      </c>
      <c r="E85" s="250" t="s">
        <v>19</v>
      </c>
      <c r="F85" s="251" t="s">
        <v>614</v>
      </c>
      <c r="G85" s="249"/>
      <c r="H85" s="250" t="s">
        <v>19</v>
      </c>
      <c r="I85" s="252"/>
      <c r="J85" s="249"/>
      <c r="K85" s="249"/>
      <c r="L85" s="253"/>
      <c r="M85" s="254"/>
      <c r="N85" s="255"/>
      <c r="O85" s="255"/>
      <c r="P85" s="255"/>
      <c r="Q85" s="255"/>
      <c r="R85" s="255"/>
      <c r="S85" s="255"/>
      <c r="T85" s="256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T85" s="257" t="s">
        <v>138</v>
      </c>
      <c r="AU85" s="257" t="s">
        <v>79</v>
      </c>
      <c r="AV85" s="14" t="s">
        <v>79</v>
      </c>
      <c r="AW85" s="14" t="s">
        <v>33</v>
      </c>
      <c r="AX85" s="14" t="s">
        <v>71</v>
      </c>
      <c r="AY85" s="257" t="s">
        <v>127</v>
      </c>
    </row>
    <row r="86" s="13" customFormat="1">
      <c r="A86" s="13"/>
      <c r="B86" s="237"/>
      <c r="C86" s="238"/>
      <c r="D86" s="233" t="s">
        <v>138</v>
      </c>
      <c r="E86" s="239" t="s">
        <v>19</v>
      </c>
      <c r="F86" s="240" t="s">
        <v>79</v>
      </c>
      <c r="G86" s="238"/>
      <c r="H86" s="241">
        <v>1</v>
      </c>
      <c r="I86" s="242"/>
      <c r="J86" s="238"/>
      <c r="K86" s="238"/>
      <c r="L86" s="243"/>
      <c r="M86" s="244"/>
      <c r="N86" s="245"/>
      <c r="O86" s="245"/>
      <c r="P86" s="245"/>
      <c r="Q86" s="245"/>
      <c r="R86" s="245"/>
      <c r="S86" s="245"/>
      <c r="T86" s="246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7" t="s">
        <v>138</v>
      </c>
      <c r="AU86" s="247" t="s">
        <v>79</v>
      </c>
      <c r="AV86" s="13" t="s">
        <v>81</v>
      </c>
      <c r="AW86" s="13" t="s">
        <v>33</v>
      </c>
      <c r="AX86" s="13" t="s">
        <v>79</v>
      </c>
      <c r="AY86" s="247" t="s">
        <v>127</v>
      </c>
    </row>
    <row r="87" s="12" customFormat="1" ht="22.8" customHeight="1">
      <c r="A87" s="12"/>
      <c r="B87" s="204"/>
      <c r="C87" s="205"/>
      <c r="D87" s="206" t="s">
        <v>70</v>
      </c>
      <c r="E87" s="218" t="s">
        <v>240</v>
      </c>
      <c r="F87" s="218" t="s">
        <v>241</v>
      </c>
      <c r="G87" s="205"/>
      <c r="H87" s="205"/>
      <c r="I87" s="208"/>
      <c r="J87" s="219">
        <f>BK87</f>
        <v>0</v>
      </c>
      <c r="K87" s="205"/>
      <c r="L87" s="210"/>
      <c r="M87" s="211"/>
      <c r="N87" s="212"/>
      <c r="O87" s="212"/>
      <c r="P87" s="213">
        <f>SUM(P88:P89)</f>
        <v>0</v>
      </c>
      <c r="Q87" s="212"/>
      <c r="R87" s="213">
        <f>SUM(R88:R89)</f>
        <v>0</v>
      </c>
      <c r="S87" s="212"/>
      <c r="T87" s="214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5" t="s">
        <v>126</v>
      </c>
      <c r="AT87" s="216" t="s">
        <v>70</v>
      </c>
      <c r="AU87" s="216" t="s">
        <v>79</v>
      </c>
      <c r="AY87" s="215" t="s">
        <v>127</v>
      </c>
      <c r="BK87" s="217">
        <f>SUM(BK88:BK89)</f>
        <v>0</v>
      </c>
    </row>
    <row r="88" s="2" customFormat="1" ht="16.5" customHeight="1">
      <c r="A88" s="40"/>
      <c r="B88" s="41"/>
      <c r="C88" s="220" t="s">
        <v>81</v>
      </c>
      <c r="D88" s="220" t="s">
        <v>130</v>
      </c>
      <c r="E88" s="221" t="s">
        <v>615</v>
      </c>
      <c r="F88" s="222" t="s">
        <v>616</v>
      </c>
      <c r="G88" s="223" t="s">
        <v>133</v>
      </c>
      <c r="H88" s="224">
        <v>1</v>
      </c>
      <c r="I88" s="225"/>
      <c r="J88" s="226">
        <f>ROUND(I88*H88,2)</f>
        <v>0</v>
      </c>
      <c r="K88" s="222" t="s">
        <v>134</v>
      </c>
      <c r="L88" s="46"/>
      <c r="M88" s="227" t="s">
        <v>19</v>
      </c>
      <c r="N88" s="228" t="s">
        <v>42</v>
      </c>
      <c r="O88" s="8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31" t="s">
        <v>135</v>
      </c>
      <c r="AT88" s="231" t="s">
        <v>130</v>
      </c>
      <c r="AU88" s="231" t="s">
        <v>81</v>
      </c>
      <c r="AY88" s="19" t="s">
        <v>127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19" t="s">
        <v>79</v>
      </c>
      <c r="BK88" s="232">
        <f>ROUND(I88*H88,2)</f>
        <v>0</v>
      </c>
      <c r="BL88" s="19" t="s">
        <v>135</v>
      </c>
      <c r="BM88" s="231" t="s">
        <v>617</v>
      </c>
    </row>
    <row r="89" s="2" customFormat="1">
      <c r="A89" s="40"/>
      <c r="B89" s="41"/>
      <c r="C89" s="42"/>
      <c r="D89" s="233" t="s">
        <v>137</v>
      </c>
      <c r="E89" s="42"/>
      <c r="F89" s="234" t="s">
        <v>618</v>
      </c>
      <c r="G89" s="42"/>
      <c r="H89" s="42"/>
      <c r="I89" s="138"/>
      <c r="J89" s="42"/>
      <c r="K89" s="42"/>
      <c r="L89" s="46"/>
      <c r="M89" s="283"/>
      <c r="N89" s="284"/>
      <c r="O89" s="285"/>
      <c r="P89" s="285"/>
      <c r="Q89" s="285"/>
      <c r="R89" s="285"/>
      <c r="S89" s="285"/>
      <c r="T89" s="286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137</v>
      </c>
      <c r="AU89" s="19" t="s">
        <v>81</v>
      </c>
    </row>
    <row r="90" s="2" customFormat="1" ht="6.96" customHeight="1">
      <c r="A90" s="40"/>
      <c r="B90" s="61"/>
      <c r="C90" s="62"/>
      <c r="D90" s="62"/>
      <c r="E90" s="62"/>
      <c r="F90" s="62"/>
      <c r="G90" s="62"/>
      <c r="H90" s="62"/>
      <c r="I90" s="168"/>
      <c r="J90" s="62"/>
      <c r="K90" s="62"/>
      <c r="L90" s="46"/>
      <c r="M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</sheetData>
  <sheetProtection sheet="1" autoFilter="0" formatColumns="0" formatRows="0" objects="1" scenarios="1" spinCount="100000" saltValue="FHUaBshf0uW54HCb5XpGTWmAJrKCsebFx/7M0Wi6IB32Aj6RVsdVBAxDwErQpL+h4DvLqeQiWdy9tu19nIukCg==" hashValue="mGItPNvKsthBqrgTSGzhrTCoJHNiosL7ezX6C0fU5oYP17M6AR/VR0v8nNuqdMg0yr8ofD71Yd8ntG15IXTOog==" algorithmName="SHA-512" password="CC35"/>
  <autoFilter ref="C80:K8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0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81</v>
      </c>
    </row>
    <row r="4" s="1" customFormat="1" ht="24.96" customHeight="1">
      <c r="B4" s="22"/>
      <c r="D4" s="134" t="s">
        <v>97</v>
      </c>
      <c r="I4" s="130"/>
      <c r="L4" s="22"/>
      <c r="M4" s="135" t="s">
        <v>10</v>
      </c>
      <c r="AT4" s="19" t="s">
        <v>4</v>
      </c>
    </row>
    <row r="5" s="1" customFormat="1" ht="6.96" customHeight="1">
      <c r="B5" s="22"/>
      <c r="I5" s="130"/>
      <c r="L5" s="22"/>
    </row>
    <row r="6" s="1" customFormat="1" ht="12" customHeight="1">
      <c r="B6" s="22"/>
      <c r="D6" s="136" t="s">
        <v>16</v>
      </c>
      <c r="I6" s="130"/>
      <c r="L6" s="22"/>
    </row>
    <row r="7" s="1" customFormat="1" ht="16.5" customHeight="1">
      <c r="B7" s="22"/>
      <c r="E7" s="137" t="str">
        <f>'Rekapitulace stavby'!K6</f>
        <v>Za Černým mostem Y502, Praha 9, č. akce 999639</v>
      </c>
      <c r="F7" s="136"/>
      <c r="G7" s="136"/>
      <c r="H7" s="136"/>
      <c r="I7" s="130"/>
      <c r="L7" s="22"/>
    </row>
    <row r="8" s="2" customFormat="1" ht="12" customHeight="1">
      <c r="A8" s="40"/>
      <c r="B8" s="46"/>
      <c r="C8" s="40"/>
      <c r="D8" s="136" t="s">
        <v>98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0" t="s">
        <v>619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10. 6. 2020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tr">
        <f>IF('Rekapitulace stavby'!AN10="","",'Rekapitulace stavby'!AN10)</f>
        <v/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1" t="str">
        <f>IF('Rekapitulace stavby'!E11="","",'Rekapitulace stavby'!E11)</f>
        <v>TSK hl.m.Prahy</v>
      </c>
      <c r="F15" s="40"/>
      <c r="G15" s="40"/>
      <c r="H15" s="40"/>
      <c r="I15" s="142" t="s">
        <v>28</v>
      </c>
      <c r="J15" s="141" t="str">
        <f>IF('Rekapitulace stavby'!AN11="","",'Rekapitulace stavby'!AN11)</f>
        <v/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">
        <v>19</v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1" t="s">
        <v>100</v>
      </c>
      <c r="F24" s="40"/>
      <c r="G24" s="40"/>
      <c r="H24" s="40"/>
      <c r="I24" s="142" t="s">
        <v>28</v>
      </c>
      <c r="J24" s="141" t="s">
        <v>19</v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6" t="s">
        <v>35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1" t="s">
        <v>37</v>
      </c>
      <c r="E30" s="40"/>
      <c r="F30" s="40"/>
      <c r="G30" s="40"/>
      <c r="H30" s="40"/>
      <c r="I30" s="138"/>
      <c r="J30" s="152">
        <f>ROUND(J92, 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3" t="s">
        <v>39</v>
      </c>
      <c r="G32" s="40"/>
      <c r="H32" s="40"/>
      <c r="I32" s="154" t="s">
        <v>38</v>
      </c>
      <c r="J32" s="153" t="s">
        <v>40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41</v>
      </c>
      <c r="E33" s="136" t="s">
        <v>42</v>
      </c>
      <c r="F33" s="156">
        <f>ROUND((SUM(BE92:BE963)),  2)</f>
        <v>0</v>
      </c>
      <c r="G33" s="40"/>
      <c r="H33" s="40"/>
      <c r="I33" s="157">
        <v>0.20999999999999999</v>
      </c>
      <c r="J33" s="156">
        <f>ROUND(((SUM(BE92:BE963))*I33),  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6" t="s">
        <v>43</v>
      </c>
      <c r="F34" s="156">
        <f>ROUND((SUM(BF92:BF963)),  2)</f>
        <v>0</v>
      </c>
      <c r="G34" s="40"/>
      <c r="H34" s="40"/>
      <c r="I34" s="157">
        <v>0.14999999999999999</v>
      </c>
      <c r="J34" s="156">
        <f>ROUND(((SUM(BF92:BF963))*I34),  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6" t="s">
        <v>44</v>
      </c>
      <c r="F35" s="156">
        <f>ROUND((SUM(BG92:BG963)),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6" t="s">
        <v>45</v>
      </c>
      <c r="F36" s="156">
        <f>ROUND((SUM(BH92:BH963)),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6" t="s">
        <v>46</v>
      </c>
      <c r="F37" s="156">
        <f>ROUND((SUM(BI92:BI963)),  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2" t="str">
        <f>E7</f>
        <v>Za Černým mostem Y502, Praha 9, č. akce 999639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201 - Most ev. č. Y502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42" t="s">
        <v>23</v>
      </c>
      <c r="J52" s="74" t="str">
        <f>IF(J12="","",J12)</f>
        <v>10. 6. 2020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hl.m.Prahy</v>
      </c>
      <c r="G54" s="42"/>
      <c r="H54" s="42"/>
      <c r="I54" s="142" t="s">
        <v>31</v>
      </c>
      <c r="J54" s="38" t="str">
        <f>E21</f>
        <v>Pontex spol. s r.o.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>ing.Doležalová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102</v>
      </c>
      <c r="D57" s="174"/>
      <c r="E57" s="174"/>
      <c r="F57" s="174"/>
      <c r="G57" s="174"/>
      <c r="H57" s="174"/>
      <c r="I57" s="175"/>
      <c r="J57" s="176" t="s">
        <v>103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69</v>
      </c>
      <c r="D59" s="42"/>
      <c r="E59" s="42"/>
      <c r="F59" s="42"/>
      <c r="G59" s="42"/>
      <c r="H59" s="42"/>
      <c r="I59" s="138"/>
      <c r="J59" s="104">
        <f>J92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="9" customFormat="1" ht="24.96" customHeight="1">
      <c r="A60" s="9"/>
      <c r="B60" s="178"/>
      <c r="C60" s="179"/>
      <c r="D60" s="180" t="s">
        <v>280</v>
      </c>
      <c r="E60" s="181"/>
      <c r="F60" s="181"/>
      <c r="G60" s="181"/>
      <c r="H60" s="181"/>
      <c r="I60" s="182"/>
      <c r="J60" s="183">
        <f>J93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281</v>
      </c>
      <c r="E61" s="188"/>
      <c r="F61" s="188"/>
      <c r="G61" s="188"/>
      <c r="H61" s="188"/>
      <c r="I61" s="189"/>
      <c r="J61" s="190">
        <f>J94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620</v>
      </c>
      <c r="E62" s="188"/>
      <c r="F62" s="188"/>
      <c r="G62" s="188"/>
      <c r="H62" s="188"/>
      <c r="I62" s="189"/>
      <c r="J62" s="190">
        <f>J208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621</v>
      </c>
      <c r="E63" s="188"/>
      <c r="F63" s="188"/>
      <c r="G63" s="188"/>
      <c r="H63" s="188"/>
      <c r="I63" s="189"/>
      <c r="J63" s="190">
        <f>J246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622</v>
      </c>
      <c r="E64" s="188"/>
      <c r="F64" s="188"/>
      <c r="G64" s="188"/>
      <c r="H64" s="188"/>
      <c r="I64" s="189"/>
      <c r="J64" s="190">
        <f>J365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623</v>
      </c>
      <c r="E65" s="188"/>
      <c r="F65" s="188"/>
      <c r="G65" s="188"/>
      <c r="H65" s="188"/>
      <c r="I65" s="189"/>
      <c r="J65" s="190">
        <f>J468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624</v>
      </c>
      <c r="E66" s="188"/>
      <c r="F66" s="188"/>
      <c r="G66" s="188"/>
      <c r="H66" s="188"/>
      <c r="I66" s="189"/>
      <c r="J66" s="190">
        <f>J546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625</v>
      </c>
      <c r="E67" s="188"/>
      <c r="F67" s="188"/>
      <c r="G67" s="188"/>
      <c r="H67" s="188"/>
      <c r="I67" s="189"/>
      <c r="J67" s="190">
        <f>J561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282</v>
      </c>
      <c r="E68" s="188"/>
      <c r="F68" s="188"/>
      <c r="G68" s="188"/>
      <c r="H68" s="188"/>
      <c r="I68" s="189"/>
      <c r="J68" s="190">
        <f>J587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86"/>
      <c r="D69" s="187" t="s">
        <v>283</v>
      </c>
      <c r="E69" s="188"/>
      <c r="F69" s="188"/>
      <c r="G69" s="188"/>
      <c r="H69" s="188"/>
      <c r="I69" s="189"/>
      <c r="J69" s="190">
        <f>J838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86"/>
      <c r="D70" s="187" t="s">
        <v>284</v>
      </c>
      <c r="E70" s="188"/>
      <c r="F70" s="188"/>
      <c r="G70" s="188"/>
      <c r="H70" s="188"/>
      <c r="I70" s="189"/>
      <c r="J70" s="190">
        <f>J871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8"/>
      <c r="C71" s="179"/>
      <c r="D71" s="180" t="s">
        <v>626</v>
      </c>
      <c r="E71" s="181"/>
      <c r="F71" s="181"/>
      <c r="G71" s="181"/>
      <c r="H71" s="181"/>
      <c r="I71" s="182"/>
      <c r="J71" s="183">
        <f>J874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5"/>
      <c r="C72" s="186"/>
      <c r="D72" s="187" t="s">
        <v>627</v>
      </c>
      <c r="E72" s="188"/>
      <c r="F72" s="188"/>
      <c r="G72" s="188"/>
      <c r="H72" s="188"/>
      <c r="I72" s="189"/>
      <c r="J72" s="190">
        <f>J875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40"/>
      <c r="B73" s="41"/>
      <c r="C73" s="42"/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61"/>
      <c r="C74" s="62"/>
      <c r="D74" s="62"/>
      <c r="E74" s="62"/>
      <c r="F74" s="62"/>
      <c r="G74" s="62"/>
      <c r="H74" s="62"/>
      <c r="I74" s="168"/>
      <c r="J74" s="62"/>
      <c r="K74" s="6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="2" customFormat="1" ht="6.96" customHeight="1">
      <c r="A78" s="40"/>
      <c r="B78" s="63"/>
      <c r="C78" s="64"/>
      <c r="D78" s="64"/>
      <c r="E78" s="64"/>
      <c r="F78" s="64"/>
      <c r="G78" s="64"/>
      <c r="H78" s="64"/>
      <c r="I78" s="171"/>
      <c r="J78" s="64"/>
      <c r="K78" s="64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24.96" customHeight="1">
      <c r="A79" s="40"/>
      <c r="B79" s="41"/>
      <c r="C79" s="25" t="s">
        <v>111</v>
      </c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172" t="str">
        <f>E7</f>
        <v>Za Černým mostem Y502, Praha 9, č. akce 999639</v>
      </c>
      <c r="F82" s="34"/>
      <c r="G82" s="34"/>
      <c r="H82" s="34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98</v>
      </c>
      <c r="D83" s="42"/>
      <c r="E83" s="42"/>
      <c r="F83" s="42"/>
      <c r="G83" s="42"/>
      <c r="H83" s="42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71" t="str">
        <f>E9</f>
        <v>SO 201 - Most ev. č. Y502</v>
      </c>
      <c r="F84" s="42"/>
      <c r="G84" s="42"/>
      <c r="H84" s="42"/>
      <c r="I84" s="138"/>
      <c r="J84" s="42"/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21</v>
      </c>
      <c r="D86" s="42"/>
      <c r="E86" s="42"/>
      <c r="F86" s="29" t="str">
        <f>F12</f>
        <v xml:space="preserve"> </v>
      </c>
      <c r="G86" s="42"/>
      <c r="H86" s="42"/>
      <c r="I86" s="142" t="s">
        <v>23</v>
      </c>
      <c r="J86" s="74" t="str">
        <f>IF(J12="","",J12)</f>
        <v>10. 6. 2020</v>
      </c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138"/>
      <c r="J87" s="42"/>
      <c r="K87" s="4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5.15" customHeight="1">
      <c r="A88" s="40"/>
      <c r="B88" s="41"/>
      <c r="C88" s="34" t="s">
        <v>25</v>
      </c>
      <c r="D88" s="42"/>
      <c r="E88" s="42"/>
      <c r="F88" s="29" t="str">
        <f>E15</f>
        <v>TSK hl.m.Prahy</v>
      </c>
      <c r="G88" s="42"/>
      <c r="H88" s="42"/>
      <c r="I88" s="142" t="s">
        <v>31</v>
      </c>
      <c r="J88" s="38" t="str">
        <f>E21</f>
        <v>Pontex spol. s r.o.</v>
      </c>
      <c r="K88" s="42"/>
      <c r="L88" s="13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142" t="s">
        <v>34</v>
      </c>
      <c r="J89" s="38" t="str">
        <f>E24</f>
        <v>ing.Doležalová</v>
      </c>
      <c r="K89" s="42"/>
      <c r="L89" s="13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0.32" customHeight="1">
      <c r="A90" s="40"/>
      <c r="B90" s="41"/>
      <c r="C90" s="42"/>
      <c r="D90" s="42"/>
      <c r="E90" s="42"/>
      <c r="F90" s="42"/>
      <c r="G90" s="42"/>
      <c r="H90" s="42"/>
      <c r="I90" s="138"/>
      <c r="J90" s="42"/>
      <c r="K90" s="42"/>
      <c r="L90" s="13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11" customFormat="1" ht="29.28" customHeight="1">
      <c r="A91" s="192"/>
      <c r="B91" s="193"/>
      <c r="C91" s="194" t="s">
        <v>112</v>
      </c>
      <c r="D91" s="195" t="s">
        <v>56</v>
      </c>
      <c r="E91" s="195" t="s">
        <v>52</v>
      </c>
      <c r="F91" s="195" t="s">
        <v>53</v>
      </c>
      <c r="G91" s="195" t="s">
        <v>113</v>
      </c>
      <c r="H91" s="195" t="s">
        <v>114</v>
      </c>
      <c r="I91" s="196" t="s">
        <v>115</v>
      </c>
      <c r="J91" s="195" t="s">
        <v>103</v>
      </c>
      <c r="K91" s="197" t="s">
        <v>116</v>
      </c>
      <c r="L91" s="198"/>
      <c r="M91" s="94" t="s">
        <v>19</v>
      </c>
      <c r="N91" s="95" t="s">
        <v>41</v>
      </c>
      <c r="O91" s="95" t="s">
        <v>117</v>
      </c>
      <c r="P91" s="95" t="s">
        <v>118</v>
      </c>
      <c r="Q91" s="95" t="s">
        <v>119</v>
      </c>
      <c r="R91" s="95" t="s">
        <v>120</v>
      </c>
      <c r="S91" s="95" t="s">
        <v>121</v>
      </c>
      <c r="T91" s="96" t="s">
        <v>122</v>
      </c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</row>
    <row r="92" s="2" customFormat="1" ht="22.8" customHeight="1">
      <c r="A92" s="40"/>
      <c r="B92" s="41"/>
      <c r="C92" s="101" t="s">
        <v>123</v>
      </c>
      <c r="D92" s="42"/>
      <c r="E92" s="42"/>
      <c r="F92" s="42"/>
      <c r="G92" s="42"/>
      <c r="H92" s="42"/>
      <c r="I92" s="138"/>
      <c r="J92" s="199">
        <f>BK92</f>
        <v>0</v>
      </c>
      <c r="K92" s="42"/>
      <c r="L92" s="46"/>
      <c r="M92" s="97"/>
      <c r="N92" s="200"/>
      <c r="O92" s="98"/>
      <c r="P92" s="201">
        <f>P93+P874</f>
        <v>0</v>
      </c>
      <c r="Q92" s="98"/>
      <c r="R92" s="201">
        <f>R93+R874</f>
        <v>3894.3113645599997</v>
      </c>
      <c r="S92" s="98"/>
      <c r="T92" s="202">
        <f>T93+T874</f>
        <v>111.18810000000001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70</v>
      </c>
      <c r="AU92" s="19" t="s">
        <v>104</v>
      </c>
      <c r="BK92" s="203">
        <f>BK93+BK874</f>
        <v>0</v>
      </c>
    </row>
    <row r="93" s="12" customFormat="1" ht="25.92" customHeight="1">
      <c r="A93" s="12"/>
      <c r="B93" s="204"/>
      <c r="C93" s="205"/>
      <c r="D93" s="206" t="s">
        <v>70</v>
      </c>
      <c r="E93" s="207" t="s">
        <v>285</v>
      </c>
      <c r="F93" s="207" t="s">
        <v>286</v>
      </c>
      <c r="G93" s="205"/>
      <c r="H93" s="205"/>
      <c r="I93" s="208"/>
      <c r="J93" s="209">
        <f>BK93</f>
        <v>0</v>
      </c>
      <c r="K93" s="205"/>
      <c r="L93" s="210"/>
      <c r="M93" s="211"/>
      <c r="N93" s="212"/>
      <c r="O93" s="212"/>
      <c r="P93" s="213">
        <f>P94+P208+P246+P365+P468+P546+P561+P587+P838+P871</f>
        <v>0</v>
      </c>
      <c r="Q93" s="212"/>
      <c r="R93" s="213">
        <f>R94+R208+R246+R365+R468+R546+R561+R587+R838+R871</f>
        <v>3892.6975499599998</v>
      </c>
      <c r="S93" s="212"/>
      <c r="T93" s="214">
        <f>T94+T208+T246+T365+T468+T546+T561+T587+T838+T871</f>
        <v>111.18810000000001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5" t="s">
        <v>79</v>
      </c>
      <c r="AT93" s="216" t="s">
        <v>70</v>
      </c>
      <c r="AU93" s="216" t="s">
        <v>71</v>
      </c>
      <c r="AY93" s="215" t="s">
        <v>127</v>
      </c>
      <c r="BK93" s="217">
        <f>BK94+BK208+BK246+BK365+BK468+BK546+BK561+BK587+BK838+BK871</f>
        <v>0</v>
      </c>
    </row>
    <row r="94" s="12" customFormat="1" ht="22.8" customHeight="1">
      <c r="A94" s="12"/>
      <c r="B94" s="204"/>
      <c r="C94" s="205"/>
      <c r="D94" s="206" t="s">
        <v>70</v>
      </c>
      <c r="E94" s="218" t="s">
        <v>79</v>
      </c>
      <c r="F94" s="218" t="s">
        <v>287</v>
      </c>
      <c r="G94" s="205"/>
      <c r="H94" s="205"/>
      <c r="I94" s="208"/>
      <c r="J94" s="219">
        <f>BK94</f>
        <v>0</v>
      </c>
      <c r="K94" s="205"/>
      <c r="L94" s="210"/>
      <c r="M94" s="211"/>
      <c r="N94" s="212"/>
      <c r="O94" s="212"/>
      <c r="P94" s="213">
        <f>SUM(P95:P207)</f>
        <v>0</v>
      </c>
      <c r="Q94" s="212"/>
      <c r="R94" s="213">
        <f>SUM(R95:R207)</f>
        <v>1908.9848999999999</v>
      </c>
      <c r="S94" s="212"/>
      <c r="T94" s="214">
        <f>SUM(T95:T207)</f>
        <v>80.872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5" t="s">
        <v>79</v>
      </c>
      <c r="AT94" s="216" t="s">
        <v>70</v>
      </c>
      <c r="AU94" s="216" t="s">
        <v>79</v>
      </c>
      <c r="AY94" s="215" t="s">
        <v>127</v>
      </c>
      <c r="BK94" s="217">
        <f>SUM(BK95:BK207)</f>
        <v>0</v>
      </c>
    </row>
    <row r="95" s="2" customFormat="1" ht="16.5" customHeight="1">
      <c r="A95" s="40"/>
      <c r="B95" s="41"/>
      <c r="C95" s="220" t="s">
        <v>79</v>
      </c>
      <c r="D95" s="220" t="s">
        <v>130</v>
      </c>
      <c r="E95" s="221" t="s">
        <v>628</v>
      </c>
      <c r="F95" s="222" t="s">
        <v>629</v>
      </c>
      <c r="G95" s="223" t="s">
        <v>290</v>
      </c>
      <c r="H95" s="224">
        <v>51</v>
      </c>
      <c r="I95" s="225"/>
      <c r="J95" s="226">
        <f>ROUND(I95*H95,2)</f>
        <v>0</v>
      </c>
      <c r="K95" s="222" t="s">
        <v>134</v>
      </c>
      <c r="L95" s="46"/>
      <c r="M95" s="227" t="s">
        <v>19</v>
      </c>
      <c r="N95" s="228" t="s">
        <v>42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0.40799999999999997</v>
      </c>
      <c r="T95" s="230">
        <f>S95*H95</f>
        <v>20.808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150</v>
      </c>
      <c r="AT95" s="231" t="s">
        <v>130</v>
      </c>
      <c r="AU95" s="231" t="s">
        <v>81</v>
      </c>
      <c r="AY95" s="19" t="s">
        <v>127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79</v>
      </c>
      <c r="BK95" s="232">
        <f>ROUND(I95*H95,2)</f>
        <v>0</v>
      </c>
      <c r="BL95" s="19" t="s">
        <v>150</v>
      </c>
      <c r="BM95" s="231" t="s">
        <v>630</v>
      </c>
    </row>
    <row r="96" s="2" customFormat="1">
      <c r="A96" s="40"/>
      <c r="B96" s="41"/>
      <c r="C96" s="42"/>
      <c r="D96" s="233" t="s">
        <v>137</v>
      </c>
      <c r="E96" s="42"/>
      <c r="F96" s="234" t="s">
        <v>631</v>
      </c>
      <c r="G96" s="42"/>
      <c r="H96" s="42"/>
      <c r="I96" s="138"/>
      <c r="J96" s="42"/>
      <c r="K96" s="42"/>
      <c r="L96" s="46"/>
      <c r="M96" s="235"/>
      <c r="N96" s="236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137</v>
      </c>
      <c r="AU96" s="19" t="s">
        <v>81</v>
      </c>
    </row>
    <row r="97" s="13" customFormat="1">
      <c r="A97" s="13"/>
      <c r="B97" s="237"/>
      <c r="C97" s="238"/>
      <c r="D97" s="233" t="s">
        <v>138</v>
      </c>
      <c r="E97" s="239" t="s">
        <v>19</v>
      </c>
      <c r="F97" s="240" t="s">
        <v>632</v>
      </c>
      <c r="G97" s="238"/>
      <c r="H97" s="241">
        <v>51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7" t="s">
        <v>138</v>
      </c>
      <c r="AU97" s="247" t="s">
        <v>81</v>
      </c>
      <c r="AV97" s="13" t="s">
        <v>81</v>
      </c>
      <c r="AW97" s="13" t="s">
        <v>33</v>
      </c>
      <c r="AX97" s="13" t="s">
        <v>79</v>
      </c>
      <c r="AY97" s="247" t="s">
        <v>127</v>
      </c>
    </row>
    <row r="98" s="2" customFormat="1" ht="16.5" customHeight="1">
      <c r="A98" s="40"/>
      <c r="B98" s="41"/>
      <c r="C98" s="220" t="s">
        <v>81</v>
      </c>
      <c r="D98" s="220" t="s">
        <v>130</v>
      </c>
      <c r="E98" s="221" t="s">
        <v>633</v>
      </c>
      <c r="F98" s="222" t="s">
        <v>634</v>
      </c>
      <c r="G98" s="223" t="s">
        <v>290</v>
      </c>
      <c r="H98" s="224">
        <v>330</v>
      </c>
      <c r="I98" s="225"/>
      <c r="J98" s="226">
        <f>ROUND(I98*H98,2)</f>
        <v>0</v>
      </c>
      <c r="K98" s="222" t="s">
        <v>134</v>
      </c>
      <c r="L98" s="46"/>
      <c r="M98" s="227" t="s">
        <v>19</v>
      </c>
      <c r="N98" s="228" t="s">
        <v>42</v>
      </c>
      <c r="O98" s="86"/>
      <c r="P98" s="229">
        <f>O98*H98</f>
        <v>0</v>
      </c>
      <c r="Q98" s="229">
        <v>0</v>
      </c>
      <c r="R98" s="229">
        <f>Q98*H98</f>
        <v>0</v>
      </c>
      <c r="S98" s="229">
        <v>0.17000000000000001</v>
      </c>
      <c r="T98" s="230">
        <f>S98*H98</f>
        <v>56.100000000000001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150</v>
      </c>
      <c r="AT98" s="231" t="s">
        <v>130</v>
      </c>
      <c r="AU98" s="231" t="s">
        <v>81</v>
      </c>
      <c r="AY98" s="19" t="s">
        <v>127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9" t="s">
        <v>79</v>
      </c>
      <c r="BK98" s="232">
        <f>ROUND(I98*H98,2)</f>
        <v>0</v>
      </c>
      <c r="BL98" s="19" t="s">
        <v>150</v>
      </c>
      <c r="BM98" s="231" t="s">
        <v>635</v>
      </c>
    </row>
    <row r="99" s="2" customFormat="1">
      <c r="A99" s="40"/>
      <c r="B99" s="41"/>
      <c r="C99" s="42"/>
      <c r="D99" s="233" t="s">
        <v>137</v>
      </c>
      <c r="E99" s="42"/>
      <c r="F99" s="234" t="s">
        <v>636</v>
      </c>
      <c r="G99" s="42"/>
      <c r="H99" s="42"/>
      <c r="I99" s="138"/>
      <c r="J99" s="42"/>
      <c r="K99" s="42"/>
      <c r="L99" s="46"/>
      <c r="M99" s="235"/>
      <c r="N99" s="236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137</v>
      </c>
      <c r="AU99" s="19" t="s">
        <v>81</v>
      </c>
    </row>
    <row r="100" s="13" customFormat="1">
      <c r="A100" s="13"/>
      <c r="B100" s="237"/>
      <c r="C100" s="238"/>
      <c r="D100" s="233" t="s">
        <v>138</v>
      </c>
      <c r="E100" s="239" t="s">
        <v>19</v>
      </c>
      <c r="F100" s="240" t="s">
        <v>637</v>
      </c>
      <c r="G100" s="238"/>
      <c r="H100" s="241">
        <v>330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7" t="s">
        <v>138</v>
      </c>
      <c r="AU100" s="247" t="s">
        <v>81</v>
      </c>
      <c r="AV100" s="13" t="s">
        <v>81</v>
      </c>
      <c r="AW100" s="13" t="s">
        <v>33</v>
      </c>
      <c r="AX100" s="13" t="s">
        <v>79</v>
      </c>
      <c r="AY100" s="247" t="s">
        <v>127</v>
      </c>
    </row>
    <row r="101" s="2" customFormat="1" ht="16.5" customHeight="1">
      <c r="A101" s="40"/>
      <c r="B101" s="41"/>
      <c r="C101" s="220" t="s">
        <v>145</v>
      </c>
      <c r="D101" s="220" t="s">
        <v>130</v>
      </c>
      <c r="E101" s="221" t="s">
        <v>638</v>
      </c>
      <c r="F101" s="222" t="s">
        <v>639</v>
      </c>
      <c r="G101" s="223" t="s">
        <v>290</v>
      </c>
      <c r="H101" s="224">
        <v>7.5</v>
      </c>
      <c r="I101" s="225"/>
      <c r="J101" s="226">
        <f>ROUND(I101*H101,2)</f>
        <v>0</v>
      </c>
      <c r="K101" s="222" t="s">
        <v>134</v>
      </c>
      <c r="L101" s="46"/>
      <c r="M101" s="227" t="s">
        <v>19</v>
      </c>
      <c r="N101" s="228" t="s">
        <v>42</v>
      </c>
      <c r="O101" s="86"/>
      <c r="P101" s="229">
        <f>O101*H101</f>
        <v>0</v>
      </c>
      <c r="Q101" s="229">
        <v>0</v>
      </c>
      <c r="R101" s="229">
        <f>Q101*H101</f>
        <v>0</v>
      </c>
      <c r="S101" s="229">
        <v>0.22</v>
      </c>
      <c r="T101" s="230">
        <f>S101*H101</f>
        <v>1.6499999999999999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150</v>
      </c>
      <c r="AT101" s="231" t="s">
        <v>130</v>
      </c>
      <c r="AU101" s="231" t="s">
        <v>81</v>
      </c>
      <c r="AY101" s="19" t="s">
        <v>127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79</v>
      </c>
      <c r="BK101" s="232">
        <f>ROUND(I101*H101,2)</f>
        <v>0</v>
      </c>
      <c r="BL101" s="19" t="s">
        <v>150</v>
      </c>
      <c r="BM101" s="231" t="s">
        <v>640</v>
      </c>
    </row>
    <row r="102" s="2" customFormat="1">
      <c r="A102" s="40"/>
      <c r="B102" s="41"/>
      <c r="C102" s="42"/>
      <c r="D102" s="233" t="s">
        <v>137</v>
      </c>
      <c r="E102" s="42"/>
      <c r="F102" s="234" t="s">
        <v>641</v>
      </c>
      <c r="G102" s="42"/>
      <c r="H102" s="42"/>
      <c r="I102" s="138"/>
      <c r="J102" s="42"/>
      <c r="K102" s="42"/>
      <c r="L102" s="46"/>
      <c r="M102" s="235"/>
      <c r="N102" s="23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137</v>
      </c>
      <c r="AU102" s="19" t="s">
        <v>81</v>
      </c>
    </row>
    <row r="103" s="13" customFormat="1">
      <c r="A103" s="13"/>
      <c r="B103" s="237"/>
      <c r="C103" s="238"/>
      <c r="D103" s="233" t="s">
        <v>138</v>
      </c>
      <c r="E103" s="239" t="s">
        <v>19</v>
      </c>
      <c r="F103" s="240" t="s">
        <v>642</v>
      </c>
      <c r="G103" s="238"/>
      <c r="H103" s="241">
        <v>7.5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7" t="s">
        <v>138</v>
      </c>
      <c r="AU103" s="247" t="s">
        <v>81</v>
      </c>
      <c r="AV103" s="13" t="s">
        <v>81</v>
      </c>
      <c r="AW103" s="13" t="s">
        <v>33</v>
      </c>
      <c r="AX103" s="13" t="s">
        <v>79</v>
      </c>
      <c r="AY103" s="247" t="s">
        <v>127</v>
      </c>
    </row>
    <row r="104" s="2" customFormat="1" ht="16.5" customHeight="1">
      <c r="A104" s="40"/>
      <c r="B104" s="41"/>
      <c r="C104" s="220" t="s">
        <v>150</v>
      </c>
      <c r="D104" s="220" t="s">
        <v>130</v>
      </c>
      <c r="E104" s="221" t="s">
        <v>367</v>
      </c>
      <c r="F104" s="222" t="s">
        <v>368</v>
      </c>
      <c r="G104" s="223" t="s">
        <v>363</v>
      </c>
      <c r="H104" s="224">
        <v>10</v>
      </c>
      <c r="I104" s="225"/>
      <c r="J104" s="226">
        <f>ROUND(I104*H104,2)</f>
        <v>0</v>
      </c>
      <c r="K104" s="222" t="s">
        <v>134</v>
      </c>
      <c r="L104" s="46"/>
      <c r="M104" s="227" t="s">
        <v>19</v>
      </c>
      <c r="N104" s="228" t="s">
        <v>42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0.20499999999999999</v>
      </c>
      <c r="T104" s="230">
        <f>S104*H104</f>
        <v>2.0499999999999998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150</v>
      </c>
      <c r="AT104" s="231" t="s">
        <v>130</v>
      </c>
      <c r="AU104" s="231" t="s">
        <v>81</v>
      </c>
      <c r="AY104" s="19" t="s">
        <v>127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79</v>
      </c>
      <c r="BK104" s="232">
        <f>ROUND(I104*H104,2)</f>
        <v>0</v>
      </c>
      <c r="BL104" s="19" t="s">
        <v>150</v>
      </c>
      <c r="BM104" s="231" t="s">
        <v>643</v>
      </c>
    </row>
    <row r="105" s="2" customFormat="1">
      <c r="A105" s="40"/>
      <c r="B105" s="41"/>
      <c r="C105" s="42"/>
      <c r="D105" s="233" t="s">
        <v>137</v>
      </c>
      <c r="E105" s="42"/>
      <c r="F105" s="234" t="s">
        <v>370</v>
      </c>
      <c r="G105" s="42"/>
      <c r="H105" s="42"/>
      <c r="I105" s="138"/>
      <c r="J105" s="42"/>
      <c r="K105" s="42"/>
      <c r="L105" s="46"/>
      <c r="M105" s="235"/>
      <c r="N105" s="236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137</v>
      </c>
      <c r="AU105" s="19" t="s">
        <v>81</v>
      </c>
    </row>
    <row r="106" s="13" customFormat="1">
      <c r="A106" s="13"/>
      <c r="B106" s="237"/>
      <c r="C106" s="238"/>
      <c r="D106" s="233" t="s">
        <v>138</v>
      </c>
      <c r="E106" s="239" t="s">
        <v>19</v>
      </c>
      <c r="F106" s="240" t="s">
        <v>644</v>
      </c>
      <c r="G106" s="238"/>
      <c r="H106" s="241">
        <v>10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7" t="s">
        <v>138</v>
      </c>
      <c r="AU106" s="247" t="s">
        <v>81</v>
      </c>
      <c r="AV106" s="13" t="s">
        <v>81</v>
      </c>
      <c r="AW106" s="13" t="s">
        <v>33</v>
      </c>
      <c r="AX106" s="13" t="s">
        <v>79</v>
      </c>
      <c r="AY106" s="247" t="s">
        <v>127</v>
      </c>
    </row>
    <row r="107" s="2" customFormat="1" ht="16.5" customHeight="1">
      <c r="A107" s="40"/>
      <c r="B107" s="41"/>
      <c r="C107" s="220" t="s">
        <v>126</v>
      </c>
      <c r="D107" s="220" t="s">
        <v>130</v>
      </c>
      <c r="E107" s="221" t="s">
        <v>645</v>
      </c>
      <c r="F107" s="222" t="s">
        <v>646</v>
      </c>
      <c r="G107" s="223" t="s">
        <v>290</v>
      </c>
      <c r="H107" s="224">
        <v>330</v>
      </c>
      <c r="I107" s="225"/>
      <c r="J107" s="226">
        <f>ROUND(I107*H107,2)</f>
        <v>0</v>
      </c>
      <c r="K107" s="222" t="s">
        <v>134</v>
      </c>
      <c r="L107" s="46"/>
      <c r="M107" s="227" t="s">
        <v>19</v>
      </c>
      <c r="N107" s="228" t="s">
        <v>42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0.00080000000000000004</v>
      </c>
      <c r="T107" s="230">
        <f>S107*H107</f>
        <v>0.26400000000000001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150</v>
      </c>
      <c r="AT107" s="231" t="s">
        <v>130</v>
      </c>
      <c r="AU107" s="231" t="s">
        <v>81</v>
      </c>
      <c r="AY107" s="19" t="s">
        <v>127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79</v>
      </c>
      <c r="BK107" s="232">
        <f>ROUND(I107*H107,2)</f>
        <v>0</v>
      </c>
      <c r="BL107" s="19" t="s">
        <v>150</v>
      </c>
      <c r="BM107" s="231" t="s">
        <v>647</v>
      </c>
    </row>
    <row r="108" s="2" customFormat="1">
      <c r="A108" s="40"/>
      <c r="B108" s="41"/>
      <c r="C108" s="42"/>
      <c r="D108" s="233" t="s">
        <v>137</v>
      </c>
      <c r="E108" s="42"/>
      <c r="F108" s="234" t="s">
        <v>648</v>
      </c>
      <c r="G108" s="42"/>
      <c r="H108" s="42"/>
      <c r="I108" s="138"/>
      <c r="J108" s="42"/>
      <c r="K108" s="42"/>
      <c r="L108" s="46"/>
      <c r="M108" s="235"/>
      <c r="N108" s="23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137</v>
      </c>
      <c r="AU108" s="19" t="s">
        <v>81</v>
      </c>
    </row>
    <row r="109" s="13" customFormat="1">
      <c r="A109" s="13"/>
      <c r="B109" s="237"/>
      <c r="C109" s="238"/>
      <c r="D109" s="233" t="s">
        <v>138</v>
      </c>
      <c r="E109" s="239" t="s">
        <v>19</v>
      </c>
      <c r="F109" s="240" t="s">
        <v>649</v>
      </c>
      <c r="G109" s="238"/>
      <c r="H109" s="241">
        <v>330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7" t="s">
        <v>138</v>
      </c>
      <c r="AU109" s="247" t="s">
        <v>81</v>
      </c>
      <c r="AV109" s="13" t="s">
        <v>81</v>
      </c>
      <c r="AW109" s="13" t="s">
        <v>33</v>
      </c>
      <c r="AX109" s="13" t="s">
        <v>79</v>
      </c>
      <c r="AY109" s="247" t="s">
        <v>127</v>
      </c>
    </row>
    <row r="110" s="2" customFormat="1" ht="16.5" customHeight="1">
      <c r="A110" s="40"/>
      <c r="B110" s="41"/>
      <c r="C110" s="220" t="s">
        <v>159</v>
      </c>
      <c r="D110" s="220" t="s">
        <v>130</v>
      </c>
      <c r="E110" s="221" t="s">
        <v>650</v>
      </c>
      <c r="F110" s="222" t="s">
        <v>651</v>
      </c>
      <c r="G110" s="223" t="s">
        <v>175</v>
      </c>
      <c r="H110" s="224">
        <v>360</v>
      </c>
      <c r="I110" s="225"/>
      <c r="J110" s="226">
        <f>ROUND(I110*H110,2)</f>
        <v>0</v>
      </c>
      <c r="K110" s="222" t="s">
        <v>134</v>
      </c>
      <c r="L110" s="46"/>
      <c r="M110" s="227" t="s">
        <v>19</v>
      </c>
      <c r="N110" s="228" t="s">
        <v>42</v>
      </c>
      <c r="O110" s="86"/>
      <c r="P110" s="229">
        <f>O110*H110</f>
        <v>0</v>
      </c>
      <c r="Q110" s="229">
        <v>3.0000000000000001E-05</v>
      </c>
      <c r="R110" s="229">
        <f>Q110*H110</f>
        <v>0.010800000000000001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130</v>
      </c>
      <c r="AU110" s="231" t="s">
        <v>81</v>
      </c>
      <c r="AY110" s="19" t="s">
        <v>127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79</v>
      </c>
      <c r="BK110" s="232">
        <f>ROUND(I110*H110,2)</f>
        <v>0</v>
      </c>
      <c r="BL110" s="19" t="s">
        <v>150</v>
      </c>
      <c r="BM110" s="231" t="s">
        <v>652</v>
      </c>
    </row>
    <row r="111" s="2" customFormat="1">
      <c r="A111" s="40"/>
      <c r="B111" s="41"/>
      <c r="C111" s="42"/>
      <c r="D111" s="233" t="s">
        <v>137</v>
      </c>
      <c r="E111" s="42"/>
      <c r="F111" s="234" t="s">
        <v>653</v>
      </c>
      <c r="G111" s="42"/>
      <c r="H111" s="42"/>
      <c r="I111" s="138"/>
      <c r="J111" s="42"/>
      <c r="K111" s="42"/>
      <c r="L111" s="46"/>
      <c r="M111" s="235"/>
      <c r="N111" s="236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137</v>
      </c>
      <c r="AU111" s="19" t="s">
        <v>81</v>
      </c>
    </row>
    <row r="112" s="14" customFormat="1">
      <c r="A112" s="14"/>
      <c r="B112" s="248"/>
      <c r="C112" s="249"/>
      <c r="D112" s="233" t="s">
        <v>138</v>
      </c>
      <c r="E112" s="250" t="s">
        <v>19</v>
      </c>
      <c r="F112" s="251" t="s">
        <v>654</v>
      </c>
      <c r="G112" s="249"/>
      <c r="H112" s="250" t="s">
        <v>19</v>
      </c>
      <c r="I112" s="252"/>
      <c r="J112" s="249"/>
      <c r="K112" s="249"/>
      <c r="L112" s="253"/>
      <c r="M112" s="254"/>
      <c r="N112" s="255"/>
      <c r="O112" s="255"/>
      <c r="P112" s="255"/>
      <c r="Q112" s="255"/>
      <c r="R112" s="255"/>
      <c r="S112" s="255"/>
      <c r="T112" s="25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7" t="s">
        <v>138</v>
      </c>
      <c r="AU112" s="257" t="s">
        <v>81</v>
      </c>
      <c r="AV112" s="14" t="s">
        <v>79</v>
      </c>
      <c r="AW112" s="14" t="s">
        <v>33</v>
      </c>
      <c r="AX112" s="14" t="s">
        <v>71</v>
      </c>
      <c r="AY112" s="257" t="s">
        <v>127</v>
      </c>
    </row>
    <row r="113" s="13" customFormat="1">
      <c r="A113" s="13"/>
      <c r="B113" s="237"/>
      <c r="C113" s="238"/>
      <c r="D113" s="233" t="s">
        <v>138</v>
      </c>
      <c r="E113" s="239" t="s">
        <v>19</v>
      </c>
      <c r="F113" s="240" t="s">
        <v>655</v>
      </c>
      <c r="G113" s="238"/>
      <c r="H113" s="241">
        <v>120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7" t="s">
        <v>138</v>
      </c>
      <c r="AU113" s="247" t="s">
        <v>81</v>
      </c>
      <c r="AV113" s="13" t="s">
        <v>81</v>
      </c>
      <c r="AW113" s="13" t="s">
        <v>33</v>
      </c>
      <c r="AX113" s="13" t="s">
        <v>71</v>
      </c>
      <c r="AY113" s="247" t="s">
        <v>127</v>
      </c>
    </row>
    <row r="114" s="13" customFormat="1">
      <c r="A114" s="13"/>
      <c r="B114" s="237"/>
      <c r="C114" s="238"/>
      <c r="D114" s="233" t="s">
        <v>138</v>
      </c>
      <c r="E114" s="239" t="s">
        <v>19</v>
      </c>
      <c r="F114" s="240" t="s">
        <v>656</v>
      </c>
      <c r="G114" s="238"/>
      <c r="H114" s="241">
        <v>240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7" t="s">
        <v>138</v>
      </c>
      <c r="AU114" s="247" t="s">
        <v>81</v>
      </c>
      <c r="AV114" s="13" t="s">
        <v>81</v>
      </c>
      <c r="AW114" s="13" t="s">
        <v>33</v>
      </c>
      <c r="AX114" s="13" t="s">
        <v>71</v>
      </c>
      <c r="AY114" s="247" t="s">
        <v>127</v>
      </c>
    </row>
    <row r="115" s="15" customFormat="1">
      <c r="A115" s="15"/>
      <c r="B115" s="261"/>
      <c r="C115" s="262"/>
      <c r="D115" s="233" t="s">
        <v>138</v>
      </c>
      <c r="E115" s="263" t="s">
        <v>19</v>
      </c>
      <c r="F115" s="264" t="s">
        <v>323</v>
      </c>
      <c r="G115" s="262"/>
      <c r="H115" s="265">
        <v>360</v>
      </c>
      <c r="I115" s="266"/>
      <c r="J115" s="262"/>
      <c r="K115" s="262"/>
      <c r="L115" s="267"/>
      <c r="M115" s="268"/>
      <c r="N115" s="269"/>
      <c r="O115" s="269"/>
      <c r="P115" s="269"/>
      <c r="Q115" s="269"/>
      <c r="R115" s="269"/>
      <c r="S115" s="269"/>
      <c r="T115" s="270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71" t="s">
        <v>138</v>
      </c>
      <c r="AU115" s="271" t="s">
        <v>81</v>
      </c>
      <c r="AV115" s="15" t="s">
        <v>150</v>
      </c>
      <c r="AW115" s="15" t="s">
        <v>33</v>
      </c>
      <c r="AX115" s="15" t="s">
        <v>79</v>
      </c>
      <c r="AY115" s="271" t="s">
        <v>127</v>
      </c>
    </row>
    <row r="116" s="2" customFormat="1" ht="16.5" customHeight="1">
      <c r="A116" s="40"/>
      <c r="B116" s="41"/>
      <c r="C116" s="220" t="s">
        <v>163</v>
      </c>
      <c r="D116" s="220" t="s">
        <v>130</v>
      </c>
      <c r="E116" s="221" t="s">
        <v>657</v>
      </c>
      <c r="F116" s="222" t="s">
        <v>658</v>
      </c>
      <c r="G116" s="223" t="s">
        <v>190</v>
      </c>
      <c r="H116" s="224">
        <v>60</v>
      </c>
      <c r="I116" s="225"/>
      <c r="J116" s="226">
        <f>ROUND(I116*H116,2)</f>
        <v>0</v>
      </c>
      <c r="K116" s="222" t="s">
        <v>134</v>
      </c>
      <c r="L116" s="46"/>
      <c r="M116" s="227" t="s">
        <v>19</v>
      </c>
      <c r="N116" s="228" t="s">
        <v>42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150</v>
      </c>
      <c r="AT116" s="231" t="s">
        <v>130</v>
      </c>
      <c r="AU116" s="231" t="s">
        <v>81</v>
      </c>
      <c r="AY116" s="19" t="s">
        <v>127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9" t="s">
        <v>79</v>
      </c>
      <c r="BK116" s="232">
        <f>ROUND(I116*H116,2)</f>
        <v>0</v>
      </c>
      <c r="BL116" s="19" t="s">
        <v>150</v>
      </c>
      <c r="BM116" s="231" t="s">
        <v>659</v>
      </c>
    </row>
    <row r="117" s="2" customFormat="1">
      <c r="A117" s="40"/>
      <c r="B117" s="41"/>
      <c r="C117" s="42"/>
      <c r="D117" s="233" t="s">
        <v>137</v>
      </c>
      <c r="E117" s="42"/>
      <c r="F117" s="234" t="s">
        <v>660</v>
      </c>
      <c r="G117" s="42"/>
      <c r="H117" s="42"/>
      <c r="I117" s="138"/>
      <c r="J117" s="42"/>
      <c r="K117" s="42"/>
      <c r="L117" s="46"/>
      <c r="M117" s="235"/>
      <c r="N117" s="23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137</v>
      </c>
      <c r="AU117" s="19" t="s">
        <v>81</v>
      </c>
    </row>
    <row r="118" s="13" customFormat="1">
      <c r="A118" s="13"/>
      <c r="B118" s="237"/>
      <c r="C118" s="238"/>
      <c r="D118" s="233" t="s">
        <v>138</v>
      </c>
      <c r="E118" s="239" t="s">
        <v>19</v>
      </c>
      <c r="F118" s="240" t="s">
        <v>661</v>
      </c>
      <c r="G118" s="238"/>
      <c r="H118" s="241">
        <v>60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7" t="s">
        <v>138</v>
      </c>
      <c r="AU118" s="247" t="s">
        <v>81</v>
      </c>
      <c r="AV118" s="13" t="s">
        <v>81</v>
      </c>
      <c r="AW118" s="13" t="s">
        <v>33</v>
      </c>
      <c r="AX118" s="13" t="s">
        <v>79</v>
      </c>
      <c r="AY118" s="247" t="s">
        <v>127</v>
      </c>
    </row>
    <row r="119" s="2" customFormat="1" ht="16.5" customHeight="1">
      <c r="A119" s="40"/>
      <c r="B119" s="41"/>
      <c r="C119" s="220" t="s">
        <v>168</v>
      </c>
      <c r="D119" s="220" t="s">
        <v>130</v>
      </c>
      <c r="E119" s="221" t="s">
        <v>662</v>
      </c>
      <c r="F119" s="222" t="s">
        <v>663</v>
      </c>
      <c r="G119" s="223" t="s">
        <v>448</v>
      </c>
      <c r="H119" s="224">
        <v>973.37</v>
      </c>
      <c r="I119" s="225"/>
      <c r="J119" s="226">
        <f>ROUND(I119*H119,2)</f>
        <v>0</v>
      </c>
      <c r="K119" s="222" t="s">
        <v>134</v>
      </c>
      <c r="L119" s="46"/>
      <c r="M119" s="227" t="s">
        <v>19</v>
      </c>
      <c r="N119" s="228" t="s">
        <v>42</v>
      </c>
      <c r="O119" s="8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150</v>
      </c>
      <c r="AT119" s="231" t="s">
        <v>130</v>
      </c>
      <c r="AU119" s="231" t="s">
        <v>81</v>
      </c>
      <c r="AY119" s="19" t="s">
        <v>127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9" t="s">
        <v>79</v>
      </c>
      <c r="BK119" s="232">
        <f>ROUND(I119*H119,2)</f>
        <v>0</v>
      </c>
      <c r="BL119" s="19" t="s">
        <v>150</v>
      </c>
      <c r="BM119" s="231" t="s">
        <v>664</v>
      </c>
    </row>
    <row r="120" s="2" customFormat="1">
      <c r="A120" s="40"/>
      <c r="B120" s="41"/>
      <c r="C120" s="42"/>
      <c r="D120" s="233" t="s">
        <v>137</v>
      </c>
      <c r="E120" s="42"/>
      <c r="F120" s="234" t="s">
        <v>665</v>
      </c>
      <c r="G120" s="42"/>
      <c r="H120" s="42"/>
      <c r="I120" s="138"/>
      <c r="J120" s="42"/>
      <c r="K120" s="42"/>
      <c r="L120" s="46"/>
      <c r="M120" s="235"/>
      <c r="N120" s="23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137</v>
      </c>
      <c r="AU120" s="19" t="s">
        <v>81</v>
      </c>
    </row>
    <row r="121" s="14" customFormat="1">
      <c r="A121" s="14"/>
      <c r="B121" s="248"/>
      <c r="C121" s="249"/>
      <c r="D121" s="233" t="s">
        <v>138</v>
      </c>
      <c r="E121" s="250" t="s">
        <v>19</v>
      </c>
      <c r="F121" s="251" t="s">
        <v>666</v>
      </c>
      <c r="G121" s="249"/>
      <c r="H121" s="250" t="s">
        <v>19</v>
      </c>
      <c r="I121" s="252"/>
      <c r="J121" s="249"/>
      <c r="K121" s="249"/>
      <c r="L121" s="253"/>
      <c r="M121" s="254"/>
      <c r="N121" s="255"/>
      <c r="O121" s="255"/>
      <c r="P121" s="255"/>
      <c r="Q121" s="255"/>
      <c r="R121" s="255"/>
      <c r="S121" s="255"/>
      <c r="T121" s="25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7" t="s">
        <v>138</v>
      </c>
      <c r="AU121" s="257" t="s">
        <v>81</v>
      </c>
      <c r="AV121" s="14" t="s">
        <v>79</v>
      </c>
      <c r="AW121" s="14" t="s">
        <v>33</v>
      </c>
      <c r="AX121" s="14" t="s">
        <v>71</v>
      </c>
      <c r="AY121" s="257" t="s">
        <v>127</v>
      </c>
    </row>
    <row r="122" s="13" customFormat="1">
      <c r="A122" s="13"/>
      <c r="B122" s="237"/>
      <c r="C122" s="238"/>
      <c r="D122" s="233" t="s">
        <v>138</v>
      </c>
      <c r="E122" s="239" t="s">
        <v>19</v>
      </c>
      <c r="F122" s="240" t="s">
        <v>667</v>
      </c>
      <c r="G122" s="238"/>
      <c r="H122" s="241">
        <v>734.13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7" t="s">
        <v>138</v>
      </c>
      <c r="AU122" s="247" t="s">
        <v>81</v>
      </c>
      <c r="AV122" s="13" t="s">
        <v>81</v>
      </c>
      <c r="AW122" s="13" t="s">
        <v>33</v>
      </c>
      <c r="AX122" s="13" t="s">
        <v>71</v>
      </c>
      <c r="AY122" s="247" t="s">
        <v>127</v>
      </c>
    </row>
    <row r="123" s="13" customFormat="1">
      <c r="A123" s="13"/>
      <c r="B123" s="237"/>
      <c r="C123" s="238"/>
      <c r="D123" s="233" t="s">
        <v>138</v>
      </c>
      <c r="E123" s="239" t="s">
        <v>19</v>
      </c>
      <c r="F123" s="240" t="s">
        <v>668</v>
      </c>
      <c r="G123" s="238"/>
      <c r="H123" s="241">
        <v>388.80000000000001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7" t="s">
        <v>138</v>
      </c>
      <c r="AU123" s="247" t="s">
        <v>81</v>
      </c>
      <c r="AV123" s="13" t="s">
        <v>81</v>
      </c>
      <c r="AW123" s="13" t="s">
        <v>33</v>
      </c>
      <c r="AX123" s="13" t="s">
        <v>71</v>
      </c>
      <c r="AY123" s="247" t="s">
        <v>127</v>
      </c>
    </row>
    <row r="124" s="13" customFormat="1">
      <c r="A124" s="13"/>
      <c r="B124" s="237"/>
      <c r="C124" s="238"/>
      <c r="D124" s="233" t="s">
        <v>138</v>
      </c>
      <c r="E124" s="239" t="s">
        <v>19</v>
      </c>
      <c r="F124" s="240" t="s">
        <v>669</v>
      </c>
      <c r="G124" s="238"/>
      <c r="H124" s="241">
        <v>90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7" t="s">
        <v>138</v>
      </c>
      <c r="AU124" s="247" t="s">
        <v>81</v>
      </c>
      <c r="AV124" s="13" t="s">
        <v>81</v>
      </c>
      <c r="AW124" s="13" t="s">
        <v>33</v>
      </c>
      <c r="AX124" s="13" t="s">
        <v>71</v>
      </c>
      <c r="AY124" s="247" t="s">
        <v>127</v>
      </c>
    </row>
    <row r="125" s="13" customFormat="1">
      <c r="A125" s="13"/>
      <c r="B125" s="237"/>
      <c r="C125" s="238"/>
      <c r="D125" s="233" t="s">
        <v>138</v>
      </c>
      <c r="E125" s="239" t="s">
        <v>19</v>
      </c>
      <c r="F125" s="240" t="s">
        <v>670</v>
      </c>
      <c r="G125" s="238"/>
      <c r="H125" s="241">
        <v>-239.56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7" t="s">
        <v>138</v>
      </c>
      <c r="AU125" s="247" t="s">
        <v>81</v>
      </c>
      <c r="AV125" s="13" t="s">
        <v>81</v>
      </c>
      <c r="AW125" s="13" t="s">
        <v>33</v>
      </c>
      <c r="AX125" s="13" t="s">
        <v>71</v>
      </c>
      <c r="AY125" s="247" t="s">
        <v>127</v>
      </c>
    </row>
    <row r="126" s="15" customFormat="1">
      <c r="A126" s="15"/>
      <c r="B126" s="261"/>
      <c r="C126" s="262"/>
      <c r="D126" s="233" t="s">
        <v>138</v>
      </c>
      <c r="E126" s="263" t="s">
        <v>19</v>
      </c>
      <c r="F126" s="264" t="s">
        <v>323</v>
      </c>
      <c r="G126" s="262"/>
      <c r="H126" s="265">
        <v>973.37</v>
      </c>
      <c r="I126" s="266"/>
      <c r="J126" s="262"/>
      <c r="K126" s="262"/>
      <c r="L126" s="267"/>
      <c r="M126" s="268"/>
      <c r="N126" s="269"/>
      <c r="O126" s="269"/>
      <c r="P126" s="269"/>
      <c r="Q126" s="269"/>
      <c r="R126" s="269"/>
      <c r="S126" s="269"/>
      <c r="T126" s="270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1" t="s">
        <v>138</v>
      </c>
      <c r="AU126" s="271" t="s">
        <v>81</v>
      </c>
      <c r="AV126" s="15" t="s">
        <v>150</v>
      </c>
      <c r="AW126" s="15" t="s">
        <v>33</v>
      </c>
      <c r="AX126" s="15" t="s">
        <v>79</v>
      </c>
      <c r="AY126" s="271" t="s">
        <v>127</v>
      </c>
    </row>
    <row r="127" s="2" customFormat="1" ht="16.5" customHeight="1">
      <c r="A127" s="40"/>
      <c r="B127" s="41"/>
      <c r="C127" s="220" t="s">
        <v>172</v>
      </c>
      <c r="D127" s="220" t="s">
        <v>130</v>
      </c>
      <c r="E127" s="221" t="s">
        <v>671</v>
      </c>
      <c r="F127" s="222" t="s">
        <v>672</v>
      </c>
      <c r="G127" s="223" t="s">
        <v>448</v>
      </c>
      <c r="H127" s="224">
        <v>9</v>
      </c>
      <c r="I127" s="225"/>
      <c r="J127" s="226">
        <f>ROUND(I127*H127,2)</f>
        <v>0</v>
      </c>
      <c r="K127" s="222" t="s">
        <v>134</v>
      </c>
      <c r="L127" s="46"/>
      <c r="M127" s="227" t="s">
        <v>19</v>
      </c>
      <c r="N127" s="228" t="s">
        <v>42</v>
      </c>
      <c r="O127" s="8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150</v>
      </c>
      <c r="AT127" s="231" t="s">
        <v>130</v>
      </c>
      <c r="AU127" s="231" t="s">
        <v>81</v>
      </c>
      <c r="AY127" s="19" t="s">
        <v>127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9" t="s">
        <v>79</v>
      </c>
      <c r="BK127" s="232">
        <f>ROUND(I127*H127,2)</f>
        <v>0</v>
      </c>
      <c r="BL127" s="19" t="s">
        <v>150</v>
      </c>
      <c r="BM127" s="231" t="s">
        <v>673</v>
      </c>
    </row>
    <row r="128" s="2" customFormat="1">
      <c r="A128" s="40"/>
      <c r="B128" s="41"/>
      <c r="C128" s="42"/>
      <c r="D128" s="233" t="s">
        <v>137</v>
      </c>
      <c r="E128" s="42"/>
      <c r="F128" s="234" t="s">
        <v>674</v>
      </c>
      <c r="G128" s="42"/>
      <c r="H128" s="42"/>
      <c r="I128" s="138"/>
      <c r="J128" s="42"/>
      <c r="K128" s="42"/>
      <c r="L128" s="46"/>
      <c r="M128" s="235"/>
      <c r="N128" s="23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137</v>
      </c>
      <c r="AU128" s="19" t="s">
        <v>81</v>
      </c>
    </row>
    <row r="129" s="13" customFormat="1">
      <c r="A129" s="13"/>
      <c r="B129" s="237"/>
      <c r="C129" s="238"/>
      <c r="D129" s="233" t="s">
        <v>138</v>
      </c>
      <c r="E129" s="239" t="s">
        <v>19</v>
      </c>
      <c r="F129" s="240" t="s">
        <v>675</v>
      </c>
      <c r="G129" s="238"/>
      <c r="H129" s="241">
        <v>9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7" t="s">
        <v>138</v>
      </c>
      <c r="AU129" s="247" t="s">
        <v>81</v>
      </c>
      <c r="AV129" s="13" t="s">
        <v>81</v>
      </c>
      <c r="AW129" s="13" t="s">
        <v>33</v>
      </c>
      <c r="AX129" s="13" t="s">
        <v>79</v>
      </c>
      <c r="AY129" s="247" t="s">
        <v>127</v>
      </c>
    </row>
    <row r="130" s="2" customFormat="1" ht="16.5" customHeight="1">
      <c r="A130" s="40"/>
      <c r="B130" s="41"/>
      <c r="C130" s="220" t="s">
        <v>178</v>
      </c>
      <c r="D130" s="220" t="s">
        <v>130</v>
      </c>
      <c r="E130" s="221" t="s">
        <v>676</v>
      </c>
      <c r="F130" s="222" t="s">
        <v>677</v>
      </c>
      <c r="G130" s="223" t="s">
        <v>448</v>
      </c>
      <c r="H130" s="224">
        <v>141</v>
      </c>
      <c r="I130" s="225"/>
      <c r="J130" s="226">
        <f>ROUND(I130*H130,2)</f>
        <v>0</v>
      </c>
      <c r="K130" s="222" t="s">
        <v>134</v>
      </c>
      <c r="L130" s="46"/>
      <c r="M130" s="227" t="s">
        <v>19</v>
      </c>
      <c r="N130" s="228" t="s">
        <v>42</v>
      </c>
      <c r="O130" s="8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150</v>
      </c>
      <c r="AT130" s="231" t="s">
        <v>130</v>
      </c>
      <c r="AU130" s="231" t="s">
        <v>81</v>
      </c>
      <c r="AY130" s="19" t="s">
        <v>127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9" t="s">
        <v>79</v>
      </c>
      <c r="BK130" s="232">
        <f>ROUND(I130*H130,2)</f>
        <v>0</v>
      </c>
      <c r="BL130" s="19" t="s">
        <v>150</v>
      </c>
      <c r="BM130" s="231" t="s">
        <v>678</v>
      </c>
    </row>
    <row r="131" s="2" customFormat="1">
      <c r="A131" s="40"/>
      <c r="B131" s="41"/>
      <c r="C131" s="42"/>
      <c r="D131" s="233" t="s">
        <v>137</v>
      </c>
      <c r="E131" s="42"/>
      <c r="F131" s="234" t="s">
        <v>679</v>
      </c>
      <c r="G131" s="42"/>
      <c r="H131" s="42"/>
      <c r="I131" s="138"/>
      <c r="J131" s="42"/>
      <c r="K131" s="42"/>
      <c r="L131" s="46"/>
      <c r="M131" s="235"/>
      <c r="N131" s="23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137</v>
      </c>
      <c r="AU131" s="19" t="s">
        <v>81</v>
      </c>
    </row>
    <row r="132" s="13" customFormat="1">
      <c r="A132" s="13"/>
      <c r="B132" s="237"/>
      <c r="C132" s="238"/>
      <c r="D132" s="233" t="s">
        <v>138</v>
      </c>
      <c r="E132" s="239" t="s">
        <v>19</v>
      </c>
      <c r="F132" s="240" t="s">
        <v>680</v>
      </c>
      <c r="G132" s="238"/>
      <c r="H132" s="241">
        <v>141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138</v>
      </c>
      <c r="AU132" s="247" t="s">
        <v>81</v>
      </c>
      <c r="AV132" s="13" t="s">
        <v>81</v>
      </c>
      <c r="AW132" s="13" t="s">
        <v>33</v>
      </c>
      <c r="AX132" s="13" t="s">
        <v>79</v>
      </c>
      <c r="AY132" s="247" t="s">
        <v>127</v>
      </c>
    </row>
    <row r="133" s="2" customFormat="1" ht="16.5" customHeight="1">
      <c r="A133" s="40"/>
      <c r="B133" s="41"/>
      <c r="C133" s="220" t="s">
        <v>182</v>
      </c>
      <c r="D133" s="220" t="s">
        <v>130</v>
      </c>
      <c r="E133" s="221" t="s">
        <v>681</v>
      </c>
      <c r="F133" s="222" t="s">
        <v>682</v>
      </c>
      <c r="G133" s="223" t="s">
        <v>448</v>
      </c>
      <c r="H133" s="224">
        <v>36</v>
      </c>
      <c r="I133" s="225"/>
      <c r="J133" s="226">
        <f>ROUND(I133*H133,2)</f>
        <v>0</v>
      </c>
      <c r="K133" s="222" t="s">
        <v>134</v>
      </c>
      <c r="L133" s="46"/>
      <c r="M133" s="227" t="s">
        <v>19</v>
      </c>
      <c r="N133" s="228" t="s">
        <v>42</v>
      </c>
      <c r="O133" s="8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150</v>
      </c>
      <c r="AT133" s="231" t="s">
        <v>130</v>
      </c>
      <c r="AU133" s="231" t="s">
        <v>81</v>
      </c>
      <c r="AY133" s="19" t="s">
        <v>127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9" t="s">
        <v>79</v>
      </c>
      <c r="BK133" s="232">
        <f>ROUND(I133*H133,2)</f>
        <v>0</v>
      </c>
      <c r="BL133" s="19" t="s">
        <v>150</v>
      </c>
      <c r="BM133" s="231" t="s">
        <v>683</v>
      </c>
    </row>
    <row r="134" s="2" customFormat="1">
      <c r="A134" s="40"/>
      <c r="B134" s="41"/>
      <c r="C134" s="42"/>
      <c r="D134" s="233" t="s">
        <v>137</v>
      </c>
      <c r="E134" s="42"/>
      <c r="F134" s="234" t="s">
        <v>684</v>
      </c>
      <c r="G134" s="42"/>
      <c r="H134" s="42"/>
      <c r="I134" s="138"/>
      <c r="J134" s="42"/>
      <c r="K134" s="42"/>
      <c r="L134" s="46"/>
      <c r="M134" s="235"/>
      <c r="N134" s="23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137</v>
      </c>
      <c r="AU134" s="19" t="s">
        <v>81</v>
      </c>
    </row>
    <row r="135" s="13" customFormat="1">
      <c r="A135" s="13"/>
      <c r="B135" s="237"/>
      <c r="C135" s="238"/>
      <c r="D135" s="233" t="s">
        <v>138</v>
      </c>
      <c r="E135" s="239" t="s">
        <v>19</v>
      </c>
      <c r="F135" s="240" t="s">
        <v>685</v>
      </c>
      <c r="G135" s="238"/>
      <c r="H135" s="241">
        <v>36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138</v>
      </c>
      <c r="AU135" s="247" t="s">
        <v>81</v>
      </c>
      <c r="AV135" s="13" t="s">
        <v>81</v>
      </c>
      <c r="AW135" s="13" t="s">
        <v>33</v>
      </c>
      <c r="AX135" s="13" t="s">
        <v>79</v>
      </c>
      <c r="AY135" s="247" t="s">
        <v>127</v>
      </c>
    </row>
    <row r="136" s="2" customFormat="1" ht="16.5" customHeight="1">
      <c r="A136" s="40"/>
      <c r="B136" s="41"/>
      <c r="C136" s="220" t="s">
        <v>187</v>
      </c>
      <c r="D136" s="220" t="s">
        <v>130</v>
      </c>
      <c r="E136" s="221" t="s">
        <v>686</v>
      </c>
      <c r="F136" s="222" t="s">
        <v>687</v>
      </c>
      <c r="G136" s="223" t="s">
        <v>290</v>
      </c>
      <c r="H136" s="224">
        <v>90</v>
      </c>
      <c r="I136" s="225"/>
      <c r="J136" s="226">
        <f>ROUND(I136*H136,2)</f>
        <v>0</v>
      </c>
      <c r="K136" s="222" t="s">
        <v>134</v>
      </c>
      <c r="L136" s="46"/>
      <c r="M136" s="227" t="s">
        <v>19</v>
      </c>
      <c r="N136" s="228" t="s">
        <v>42</v>
      </c>
      <c r="O136" s="86"/>
      <c r="P136" s="229">
        <f>O136*H136</f>
        <v>0</v>
      </c>
      <c r="Q136" s="229">
        <v>0.00084000000000000003</v>
      </c>
      <c r="R136" s="229">
        <f>Q136*H136</f>
        <v>0.075600000000000001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150</v>
      </c>
      <c r="AT136" s="231" t="s">
        <v>130</v>
      </c>
      <c r="AU136" s="231" t="s">
        <v>81</v>
      </c>
      <c r="AY136" s="19" t="s">
        <v>127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9" t="s">
        <v>79</v>
      </c>
      <c r="BK136" s="232">
        <f>ROUND(I136*H136,2)</f>
        <v>0</v>
      </c>
      <c r="BL136" s="19" t="s">
        <v>150</v>
      </c>
      <c r="BM136" s="231" t="s">
        <v>688</v>
      </c>
    </row>
    <row r="137" s="2" customFormat="1">
      <c r="A137" s="40"/>
      <c r="B137" s="41"/>
      <c r="C137" s="42"/>
      <c r="D137" s="233" t="s">
        <v>137</v>
      </c>
      <c r="E137" s="42"/>
      <c r="F137" s="234" t="s">
        <v>689</v>
      </c>
      <c r="G137" s="42"/>
      <c r="H137" s="42"/>
      <c r="I137" s="138"/>
      <c r="J137" s="42"/>
      <c r="K137" s="42"/>
      <c r="L137" s="46"/>
      <c r="M137" s="235"/>
      <c r="N137" s="23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137</v>
      </c>
      <c r="AU137" s="19" t="s">
        <v>81</v>
      </c>
    </row>
    <row r="138" s="13" customFormat="1">
      <c r="A138" s="13"/>
      <c r="B138" s="237"/>
      <c r="C138" s="238"/>
      <c r="D138" s="233" t="s">
        <v>138</v>
      </c>
      <c r="E138" s="239" t="s">
        <v>19</v>
      </c>
      <c r="F138" s="240" t="s">
        <v>690</v>
      </c>
      <c r="G138" s="238"/>
      <c r="H138" s="241">
        <v>90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138</v>
      </c>
      <c r="AU138" s="247" t="s">
        <v>81</v>
      </c>
      <c r="AV138" s="13" t="s">
        <v>81</v>
      </c>
      <c r="AW138" s="13" t="s">
        <v>33</v>
      </c>
      <c r="AX138" s="13" t="s">
        <v>79</v>
      </c>
      <c r="AY138" s="247" t="s">
        <v>127</v>
      </c>
    </row>
    <row r="139" s="2" customFormat="1" ht="16.5" customHeight="1">
      <c r="A139" s="40"/>
      <c r="B139" s="41"/>
      <c r="C139" s="220" t="s">
        <v>193</v>
      </c>
      <c r="D139" s="220" t="s">
        <v>130</v>
      </c>
      <c r="E139" s="221" t="s">
        <v>691</v>
      </c>
      <c r="F139" s="222" t="s">
        <v>692</v>
      </c>
      <c r="G139" s="223" t="s">
        <v>290</v>
      </c>
      <c r="H139" s="224">
        <v>90</v>
      </c>
      <c r="I139" s="225"/>
      <c r="J139" s="226">
        <f>ROUND(I139*H139,2)</f>
        <v>0</v>
      </c>
      <c r="K139" s="222" t="s">
        <v>134</v>
      </c>
      <c r="L139" s="46"/>
      <c r="M139" s="227" t="s">
        <v>19</v>
      </c>
      <c r="N139" s="228" t="s">
        <v>42</v>
      </c>
      <c r="O139" s="8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150</v>
      </c>
      <c r="AT139" s="231" t="s">
        <v>130</v>
      </c>
      <c r="AU139" s="231" t="s">
        <v>81</v>
      </c>
      <c r="AY139" s="19" t="s">
        <v>127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79</v>
      </c>
      <c r="BK139" s="232">
        <f>ROUND(I139*H139,2)</f>
        <v>0</v>
      </c>
      <c r="BL139" s="19" t="s">
        <v>150</v>
      </c>
      <c r="BM139" s="231" t="s">
        <v>693</v>
      </c>
    </row>
    <row r="140" s="2" customFormat="1">
      <c r="A140" s="40"/>
      <c r="B140" s="41"/>
      <c r="C140" s="42"/>
      <c r="D140" s="233" t="s">
        <v>137</v>
      </c>
      <c r="E140" s="42"/>
      <c r="F140" s="234" t="s">
        <v>694</v>
      </c>
      <c r="G140" s="42"/>
      <c r="H140" s="42"/>
      <c r="I140" s="138"/>
      <c r="J140" s="42"/>
      <c r="K140" s="42"/>
      <c r="L140" s="46"/>
      <c r="M140" s="235"/>
      <c r="N140" s="236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137</v>
      </c>
      <c r="AU140" s="19" t="s">
        <v>81</v>
      </c>
    </row>
    <row r="141" s="2" customFormat="1" ht="16.5" customHeight="1">
      <c r="A141" s="40"/>
      <c r="B141" s="41"/>
      <c r="C141" s="220" t="s">
        <v>198</v>
      </c>
      <c r="D141" s="220" t="s">
        <v>130</v>
      </c>
      <c r="E141" s="221" t="s">
        <v>695</v>
      </c>
      <c r="F141" s="222" t="s">
        <v>696</v>
      </c>
      <c r="G141" s="223" t="s">
        <v>448</v>
      </c>
      <c r="H141" s="224">
        <v>155.739</v>
      </c>
      <c r="I141" s="225"/>
      <c r="J141" s="226">
        <f>ROUND(I141*H141,2)</f>
        <v>0</v>
      </c>
      <c r="K141" s="222" t="s">
        <v>697</v>
      </c>
      <c r="L141" s="46"/>
      <c r="M141" s="227" t="s">
        <v>19</v>
      </c>
      <c r="N141" s="228" t="s">
        <v>42</v>
      </c>
      <c r="O141" s="8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150</v>
      </c>
      <c r="AT141" s="231" t="s">
        <v>130</v>
      </c>
      <c r="AU141" s="231" t="s">
        <v>81</v>
      </c>
      <c r="AY141" s="19" t="s">
        <v>127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79</v>
      </c>
      <c r="BK141" s="232">
        <f>ROUND(I141*H141,2)</f>
        <v>0</v>
      </c>
      <c r="BL141" s="19" t="s">
        <v>150</v>
      </c>
      <c r="BM141" s="231" t="s">
        <v>698</v>
      </c>
    </row>
    <row r="142" s="2" customFormat="1">
      <c r="A142" s="40"/>
      <c r="B142" s="41"/>
      <c r="C142" s="42"/>
      <c r="D142" s="233" t="s">
        <v>137</v>
      </c>
      <c r="E142" s="42"/>
      <c r="F142" s="234" t="s">
        <v>699</v>
      </c>
      <c r="G142" s="42"/>
      <c r="H142" s="42"/>
      <c r="I142" s="138"/>
      <c r="J142" s="42"/>
      <c r="K142" s="42"/>
      <c r="L142" s="46"/>
      <c r="M142" s="235"/>
      <c r="N142" s="236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137</v>
      </c>
      <c r="AU142" s="19" t="s">
        <v>81</v>
      </c>
    </row>
    <row r="143" s="13" customFormat="1">
      <c r="A143" s="13"/>
      <c r="B143" s="237"/>
      <c r="C143" s="238"/>
      <c r="D143" s="233" t="s">
        <v>138</v>
      </c>
      <c r="E143" s="239" t="s">
        <v>19</v>
      </c>
      <c r="F143" s="240" t="s">
        <v>700</v>
      </c>
      <c r="G143" s="238"/>
      <c r="H143" s="241">
        <v>155.739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138</v>
      </c>
      <c r="AU143" s="247" t="s">
        <v>81</v>
      </c>
      <c r="AV143" s="13" t="s">
        <v>81</v>
      </c>
      <c r="AW143" s="13" t="s">
        <v>33</v>
      </c>
      <c r="AX143" s="13" t="s">
        <v>79</v>
      </c>
      <c r="AY143" s="247" t="s">
        <v>127</v>
      </c>
    </row>
    <row r="144" s="2" customFormat="1" ht="16.5" customHeight="1">
      <c r="A144" s="40"/>
      <c r="B144" s="41"/>
      <c r="C144" s="220" t="s">
        <v>8</v>
      </c>
      <c r="D144" s="220" t="s">
        <v>130</v>
      </c>
      <c r="E144" s="221" t="s">
        <v>701</v>
      </c>
      <c r="F144" s="222" t="s">
        <v>702</v>
      </c>
      <c r="G144" s="223" t="s">
        <v>448</v>
      </c>
      <c r="H144" s="224">
        <v>462.5</v>
      </c>
      <c r="I144" s="225"/>
      <c r="J144" s="226">
        <f>ROUND(I144*H144,2)</f>
        <v>0</v>
      </c>
      <c r="K144" s="222" t="s">
        <v>134</v>
      </c>
      <c r="L144" s="46"/>
      <c r="M144" s="227" t="s">
        <v>19</v>
      </c>
      <c r="N144" s="228" t="s">
        <v>42</v>
      </c>
      <c r="O144" s="8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1" t="s">
        <v>150</v>
      </c>
      <c r="AT144" s="231" t="s">
        <v>130</v>
      </c>
      <c r="AU144" s="231" t="s">
        <v>81</v>
      </c>
      <c r="AY144" s="19" t="s">
        <v>127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9" t="s">
        <v>79</v>
      </c>
      <c r="BK144" s="232">
        <f>ROUND(I144*H144,2)</f>
        <v>0</v>
      </c>
      <c r="BL144" s="19" t="s">
        <v>150</v>
      </c>
      <c r="BM144" s="231" t="s">
        <v>703</v>
      </c>
    </row>
    <row r="145" s="2" customFormat="1">
      <c r="A145" s="40"/>
      <c r="B145" s="41"/>
      <c r="C145" s="42"/>
      <c r="D145" s="233" t="s">
        <v>137</v>
      </c>
      <c r="E145" s="42"/>
      <c r="F145" s="234" t="s">
        <v>704</v>
      </c>
      <c r="G145" s="42"/>
      <c r="H145" s="42"/>
      <c r="I145" s="138"/>
      <c r="J145" s="42"/>
      <c r="K145" s="42"/>
      <c r="L145" s="46"/>
      <c r="M145" s="235"/>
      <c r="N145" s="236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137</v>
      </c>
      <c r="AU145" s="19" t="s">
        <v>81</v>
      </c>
    </row>
    <row r="146" s="13" customFormat="1">
      <c r="A146" s="13"/>
      <c r="B146" s="237"/>
      <c r="C146" s="238"/>
      <c r="D146" s="233" t="s">
        <v>138</v>
      </c>
      <c r="E146" s="239" t="s">
        <v>19</v>
      </c>
      <c r="F146" s="240" t="s">
        <v>705</v>
      </c>
      <c r="G146" s="238"/>
      <c r="H146" s="241">
        <v>462.5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138</v>
      </c>
      <c r="AU146" s="247" t="s">
        <v>81</v>
      </c>
      <c r="AV146" s="13" t="s">
        <v>81</v>
      </c>
      <c r="AW146" s="13" t="s">
        <v>33</v>
      </c>
      <c r="AX146" s="13" t="s">
        <v>79</v>
      </c>
      <c r="AY146" s="247" t="s">
        <v>127</v>
      </c>
    </row>
    <row r="147" s="2" customFormat="1" ht="16.5" customHeight="1">
      <c r="A147" s="40"/>
      <c r="B147" s="41"/>
      <c r="C147" s="220" t="s">
        <v>209</v>
      </c>
      <c r="D147" s="220" t="s">
        <v>130</v>
      </c>
      <c r="E147" s="221" t="s">
        <v>706</v>
      </c>
      <c r="F147" s="222" t="s">
        <v>707</v>
      </c>
      <c r="G147" s="223" t="s">
        <v>448</v>
      </c>
      <c r="H147" s="224">
        <v>928.12</v>
      </c>
      <c r="I147" s="225"/>
      <c r="J147" s="226">
        <f>ROUND(I147*H147,2)</f>
        <v>0</v>
      </c>
      <c r="K147" s="222" t="s">
        <v>134</v>
      </c>
      <c r="L147" s="46"/>
      <c r="M147" s="227" t="s">
        <v>19</v>
      </c>
      <c r="N147" s="228" t="s">
        <v>42</v>
      </c>
      <c r="O147" s="8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150</v>
      </c>
      <c r="AT147" s="231" t="s">
        <v>130</v>
      </c>
      <c r="AU147" s="231" t="s">
        <v>81</v>
      </c>
      <c r="AY147" s="19" t="s">
        <v>127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9" t="s">
        <v>79</v>
      </c>
      <c r="BK147" s="232">
        <f>ROUND(I147*H147,2)</f>
        <v>0</v>
      </c>
      <c r="BL147" s="19" t="s">
        <v>150</v>
      </c>
      <c r="BM147" s="231" t="s">
        <v>708</v>
      </c>
    </row>
    <row r="148" s="2" customFormat="1">
      <c r="A148" s="40"/>
      <c r="B148" s="41"/>
      <c r="C148" s="42"/>
      <c r="D148" s="233" t="s">
        <v>137</v>
      </c>
      <c r="E148" s="42"/>
      <c r="F148" s="234" t="s">
        <v>709</v>
      </c>
      <c r="G148" s="42"/>
      <c r="H148" s="42"/>
      <c r="I148" s="138"/>
      <c r="J148" s="42"/>
      <c r="K148" s="42"/>
      <c r="L148" s="46"/>
      <c r="M148" s="235"/>
      <c r="N148" s="236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137</v>
      </c>
      <c r="AU148" s="19" t="s">
        <v>81</v>
      </c>
    </row>
    <row r="149" s="13" customFormat="1">
      <c r="A149" s="13"/>
      <c r="B149" s="237"/>
      <c r="C149" s="238"/>
      <c r="D149" s="233" t="s">
        <v>138</v>
      </c>
      <c r="E149" s="239" t="s">
        <v>19</v>
      </c>
      <c r="F149" s="240" t="s">
        <v>710</v>
      </c>
      <c r="G149" s="238"/>
      <c r="H149" s="241">
        <v>928.12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138</v>
      </c>
      <c r="AU149" s="247" t="s">
        <v>81</v>
      </c>
      <c r="AV149" s="13" t="s">
        <v>81</v>
      </c>
      <c r="AW149" s="13" t="s">
        <v>33</v>
      </c>
      <c r="AX149" s="13" t="s">
        <v>79</v>
      </c>
      <c r="AY149" s="247" t="s">
        <v>127</v>
      </c>
    </row>
    <row r="150" s="2" customFormat="1" ht="16.5" customHeight="1">
      <c r="A150" s="40"/>
      <c r="B150" s="41"/>
      <c r="C150" s="220" t="s">
        <v>213</v>
      </c>
      <c r="D150" s="220" t="s">
        <v>130</v>
      </c>
      <c r="E150" s="221" t="s">
        <v>711</v>
      </c>
      <c r="F150" s="222" t="s">
        <v>712</v>
      </c>
      <c r="G150" s="223" t="s">
        <v>448</v>
      </c>
      <c r="H150" s="224">
        <v>231.25</v>
      </c>
      <c r="I150" s="225"/>
      <c r="J150" s="226">
        <f>ROUND(I150*H150,2)</f>
        <v>0</v>
      </c>
      <c r="K150" s="222" t="s">
        <v>134</v>
      </c>
      <c r="L150" s="46"/>
      <c r="M150" s="227" t="s">
        <v>19</v>
      </c>
      <c r="N150" s="228" t="s">
        <v>42</v>
      </c>
      <c r="O150" s="8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150</v>
      </c>
      <c r="AT150" s="231" t="s">
        <v>130</v>
      </c>
      <c r="AU150" s="231" t="s">
        <v>81</v>
      </c>
      <c r="AY150" s="19" t="s">
        <v>127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9" t="s">
        <v>79</v>
      </c>
      <c r="BK150" s="232">
        <f>ROUND(I150*H150,2)</f>
        <v>0</v>
      </c>
      <c r="BL150" s="19" t="s">
        <v>150</v>
      </c>
      <c r="BM150" s="231" t="s">
        <v>713</v>
      </c>
    </row>
    <row r="151" s="2" customFormat="1">
      <c r="A151" s="40"/>
      <c r="B151" s="41"/>
      <c r="C151" s="42"/>
      <c r="D151" s="233" t="s">
        <v>137</v>
      </c>
      <c r="E151" s="42"/>
      <c r="F151" s="234" t="s">
        <v>714</v>
      </c>
      <c r="G151" s="42"/>
      <c r="H151" s="42"/>
      <c r="I151" s="138"/>
      <c r="J151" s="42"/>
      <c r="K151" s="42"/>
      <c r="L151" s="46"/>
      <c r="M151" s="235"/>
      <c r="N151" s="236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137</v>
      </c>
      <c r="AU151" s="19" t="s">
        <v>81</v>
      </c>
    </row>
    <row r="152" s="13" customFormat="1">
      <c r="A152" s="13"/>
      <c r="B152" s="237"/>
      <c r="C152" s="238"/>
      <c r="D152" s="233" t="s">
        <v>138</v>
      </c>
      <c r="E152" s="239" t="s">
        <v>19</v>
      </c>
      <c r="F152" s="240" t="s">
        <v>715</v>
      </c>
      <c r="G152" s="238"/>
      <c r="H152" s="241">
        <v>231.25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138</v>
      </c>
      <c r="AU152" s="247" t="s">
        <v>81</v>
      </c>
      <c r="AV152" s="13" t="s">
        <v>81</v>
      </c>
      <c r="AW152" s="13" t="s">
        <v>33</v>
      </c>
      <c r="AX152" s="13" t="s">
        <v>79</v>
      </c>
      <c r="AY152" s="247" t="s">
        <v>127</v>
      </c>
    </row>
    <row r="153" s="2" customFormat="1" ht="16.5" customHeight="1">
      <c r="A153" s="40"/>
      <c r="B153" s="41"/>
      <c r="C153" s="220" t="s">
        <v>220</v>
      </c>
      <c r="D153" s="220" t="s">
        <v>130</v>
      </c>
      <c r="E153" s="221" t="s">
        <v>716</v>
      </c>
      <c r="F153" s="222" t="s">
        <v>717</v>
      </c>
      <c r="G153" s="223" t="s">
        <v>290</v>
      </c>
      <c r="H153" s="224">
        <v>80</v>
      </c>
      <c r="I153" s="225"/>
      <c r="J153" s="226">
        <f>ROUND(I153*H153,2)</f>
        <v>0</v>
      </c>
      <c r="K153" s="222" t="s">
        <v>134</v>
      </c>
      <c r="L153" s="46"/>
      <c r="M153" s="227" t="s">
        <v>19</v>
      </c>
      <c r="N153" s="228" t="s">
        <v>42</v>
      </c>
      <c r="O153" s="8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1" t="s">
        <v>150</v>
      </c>
      <c r="AT153" s="231" t="s">
        <v>130</v>
      </c>
      <c r="AU153" s="231" t="s">
        <v>81</v>
      </c>
      <c r="AY153" s="19" t="s">
        <v>127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9" t="s">
        <v>79</v>
      </c>
      <c r="BK153" s="232">
        <f>ROUND(I153*H153,2)</f>
        <v>0</v>
      </c>
      <c r="BL153" s="19" t="s">
        <v>150</v>
      </c>
      <c r="BM153" s="231" t="s">
        <v>718</v>
      </c>
    </row>
    <row r="154" s="2" customFormat="1">
      <c r="A154" s="40"/>
      <c r="B154" s="41"/>
      <c r="C154" s="42"/>
      <c r="D154" s="233" t="s">
        <v>137</v>
      </c>
      <c r="E154" s="42"/>
      <c r="F154" s="234" t="s">
        <v>719</v>
      </c>
      <c r="G154" s="42"/>
      <c r="H154" s="42"/>
      <c r="I154" s="138"/>
      <c r="J154" s="42"/>
      <c r="K154" s="42"/>
      <c r="L154" s="46"/>
      <c r="M154" s="235"/>
      <c r="N154" s="236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137</v>
      </c>
      <c r="AU154" s="19" t="s">
        <v>81</v>
      </c>
    </row>
    <row r="155" s="13" customFormat="1">
      <c r="A155" s="13"/>
      <c r="B155" s="237"/>
      <c r="C155" s="238"/>
      <c r="D155" s="233" t="s">
        <v>138</v>
      </c>
      <c r="E155" s="239" t="s">
        <v>19</v>
      </c>
      <c r="F155" s="240" t="s">
        <v>720</v>
      </c>
      <c r="G155" s="238"/>
      <c r="H155" s="241">
        <v>80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138</v>
      </c>
      <c r="AU155" s="247" t="s">
        <v>81</v>
      </c>
      <c r="AV155" s="13" t="s">
        <v>81</v>
      </c>
      <c r="AW155" s="13" t="s">
        <v>33</v>
      </c>
      <c r="AX155" s="13" t="s">
        <v>79</v>
      </c>
      <c r="AY155" s="247" t="s">
        <v>127</v>
      </c>
    </row>
    <row r="156" s="2" customFormat="1" ht="16.5" customHeight="1">
      <c r="A156" s="40"/>
      <c r="B156" s="41"/>
      <c r="C156" s="220" t="s">
        <v>225</v>
      </c>
      <c r="D156" s="220" t="s">
        <v>130</v>
      </c>
      <c r="E156" s="221" t="s">
        <v>721</v>
      </c>
      <c r="F156" s="222" t="s">
        <v>722</v>
      </c>
      <c r="G156" s="223" t="s">
        <v>448</v>
      </c>
      <c r="H156" s="224">
        <v>231.25</v>
      </c>
      <c r="I156" s="225"/>
      <c r="J156" s="226">
        <f>ROUND(I156*H156,2)</f>
        <v>0</v>
      </c>
      <c r="K156" s="222" t="s">
        <v>134</v>
      </c>
      <c r="L156" s="46"/>
      <c r="M156" s="227" t="s">
        <v>19</v>
      </c>
      <c r="N156" s="228" t="s">
        <v>42</v>
      </c>
      <c r="O156" s="8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1" t="s">
        <v>150</v>
      </c>
      <c r="AT156" s="231" t="s">
        <v>130</v>
      </c>
      <c r="AU156" s="231" t="s">
        <v>81</v>
      </c>
      <c r="AY156" s="19" t="s">
        <v>127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9" t="s">
        <v>79</v>
      </c>
      <c r="BK156" s="232">
        <f>ROUND(I156*H156,2)</f>
        <v>0</v>
      </c>
      <c r="BL156" s="19" t="s">
        <v>150</v>
      </c>
      <c r="BM156" s="231" t="s">
        <v>723</v>
      </c>
    </row>
    <row r="157" s="2" customFormat="1">
      <c r="A157" s="40"/>
      <c r="B157" s="41"/>
      <c r="C157" s="42"/>
      <c r="D157" s="233" t="s">
        <v>137</v>
      </c>
      <c r="E157" s="42"/>
      <c r="F157" s="234" t="s">
        <v>724</v>
      </c>
      <c r="G157" s="42"/>
      <c r="H157" s="42"/>
      <c r="I157" s="138"/>
      <c r="J157" s="42"/>
      <c r="K157" s="42"/>
      <c r="L157" s="46"/>
      <c r="M157" s="235"/>
      <c r="N157" s="236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137</v>
      </c>
      <c r="AU157" s="19" t="s">
        <v>81</v>
      </c>
    </row>
    <row r="158" s="14" customFormat="1">
      <c r="A158" s="14"/>
      <c r="B158" s="248"/>
      <c r="C158" s="249"/>
      <c r="D158" s="233" t="s">
        <v>138</v>
      </c>
      <c r="E158" s="250" t="s">
        <v>19</v>
      </c>
      <c r="F158" s="251" t="s">
        <v>725</v>
      </c>
      <c r="G158" s="249"/>
      <c r="H158" s="250" t="s">
        <v>19</v>
      </c>
      <c r="I158" s="252"/>
      <c r="J158" s="249"/>
      <c r="K158" s="249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138</v>
      </c>
      <c r="AU158" s="257" t="s">
        <v>81</v>
      </c>
      <c r="AV158" s="14" t="s">
        <v>79</v>
      </c>
      <c r="AW158" s="14" t="s">
        <v>33</v>
      </c>
      <c r="AX158" s="14" t="s">
        <v>71</v>
      </c>
      <c r="AY158" s="257" t="s">
        <v>127</v>
      </c>
    </row>
    <row r="159" s="13" customFormat="1">
      <c r="A159" s="13"/>
      <c r="B159" s="237"/>
      <c r="C159" s="238"/>
      <c r="D159" s="233" t="s">
        <v>138</v>
      </c>
      <c r="E159" s="239" t="s">
        <v>19</v>
      </c>
      <c r="F159" s="240" t="s">
        <v>726</v>
      </c>
      <c r="G159" s="238"/>
      <c r="H159" s="241">
        <v>231.25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7" t="s">
        <v>138</v>
      </c>
      <c r="AU159" s="247" t="s">
        <v>81</v>
      </c>
      <c r="AV159" s="13" t="s">
        <v>81</v>
      </c>
      <c r="AW159" s="13" t="s">
        <v>33</v>
      </c>
      <c r="AX159" s="13" t="s">
        <v>79</v>
      </c>
      <c r="AY159" s="247" t="s">
        <v>127</v>
      </c>
    </row>
    <row r="160" s="2" customFormat="1" ht="16.5" customHeight="1">
      <c r="A160" s="40"/>
      <c r="B160" s="41"/>
      <c r="C160" s="220" t="s">
        <v>231</v>
      </c>
      <c r="D160" s="220" t="s">
        <v>130</v>
      </c>
      <c r="E160" s="221" t="s">
        <v>727</v>
      </c>
      <c r="F160" s="222" t="s">
        <v>728</v>
      </c>
      <c r="G160" s="223" t="s">
        <v>536</v>
      </c>
      <c r="H160" s="224">
        <v>1856.24</v>
      </c>
      <c r="I160" s="225"/>
      <c r="J160" s="226">
        <f>ROUND(I160*H160,2)</f>
        <v>0</v>
      </c>
      <c r="K160" s="222" t="s">
        <v>134</v>
      </c>
      <c r="L160" s="46"/>
      <c r="M160" s="227" t="s">
        <v>19</v>
      </c>
      <c r="N160" s="228" t="s">
        <v>42</v>
      </c>
      <c r="O160" s="8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150</v>
      </c>
      <c r="AT160" s="231" t="s">
        <v>130</v>
      </c>
      <c r="AU160" s="231" t="s">
        <v>81</v>
      </c>
      <c r="AY160" s="19" t="s">
        <v>127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9" t="s">
        <v>79</v>
      </c>
      <c r="BK160" s="232">
        <f>ROUND(I160*H160,2)</f>
        <v>0</v>
      </c>
      <c r="BL160" s="19" t="s">
        <v>150</v>
      </c>
      <c r="BM160" s="231" t="s">
        <v>729</v>
      </c>
    </row>
    <row r="161" s="2" customFormat="1">
      <c r="A161" s="40"/>
      <c r="B161" s="41"/>
      <c r="C161" s="42"/>
      <c r="D161" s="233" t="s">
        <v>137</v>
      </c>
      <c r="E161" s="42"/>
      <c r="F161" s="234" t="s">
        <v>596</v>
      </c>
      <c r="G161" s="42"/>
      <c r="H161" s="42"/>
      <c r="I161" s="138"/>
      <c r="J161" s="42"/>
      <c r="K161" s="42"/>
      <c r="L161" s="46"/>
      <c r="M161" s="235"/>
      <c r="N161" s="236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137</v>
      </c>
      <c r="AU161" s="19" t="s">
        <v>81</v>
      </c>
    </row>
    <row r="162" s="13" customFormat="1">
      <c r="A162" s="13"/>
      <c r="B162" s="237"/>
      <c r="C162" s="238"/>
      <c r="D162" s="233" t="s">
        <v>138</v>
      </c>
      <c r="E162" s="239" t="s">
        <v>19</v>
      </c>
      <c r="F162" s="240" t="s">
        <v>730</v>
      </c>
      <c r="G162" s="238"/>
      <c r="H162" s="241">
        <v>1856.24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138</v>
      </c>
      <c r="AU162" s="247" t="s">
        <v>81</v>
      </c>
      <c r="AV162" s="13" t="s">
        <v>81</v>
      </c>
      <c r="AW162" s="13" t="s">
        <v>33</v>
      </c>
      <c r="AX162" s="13" t="s">
        <v>79</v>
      </c>
      <c r="AY162" s="247" t="s">
        <v>127</v>
      </c>
    </row>
    <row r="163" s="2" customFormat="1" ht="16.5" customHeight="1">
      <c r="A163" s="40"/>
      <c r="B163" s="41"/>
      <c r="C163" s="220" t="s">
        <v>7</v>
      </c>
      <c r="D163" s="220" t="s">
        <v>130</v>
      </c>
      <c r="E163" s="221" t="s">
        <v>731</v>
      </c>
      <c r="F163" s="222" t="s">
        <v>732</v>
      </c>
      <c r="G163" s="223" t="s">
        <v>448</v>
      </c>
      <c r="H163" s="224">
        <v>1159.3699999999999</v>
      </c>
      <c r="I163" s="225"/>
      <c r="J163" s="226">
        <f>ROUND(I163*H163,2)</f>
        <v>0</v>
      </c>
      <c r="K163" s="222" t="s">
        <v>134</v>
      </c>
      <c r="L163" s="46"/>
      <c r="M163" s="227" t="s">
        <v>19</v>
      </c>
      <c r="N163" s="228" t="s">
        <v>42</v>
      </c>
      <c r="O163" s="8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150</v>
      </c>
      <c r="AT163" s="231" t="s">
        <v>130</v>
      </c>
      <c r="AU163" s="231" t="s">
        <v>81</v>
      </c>
      <c r="AY163" s="19" t="s">
        <v>127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9" t="s">
        <v>79</v>
      </c>
      <c r="BK163" s="232">
        <f>ROUND(I163*H163,2)</f>
        <v>0</v>
      </c>
      <c r="BL163" s="19" t="s">
        <v>150</v>
      </c>
      <c r="BM163" s="231" t="s">
        <v>733</v>
      </c>
    </row>
    <row r="164" s="2" customFormat="1">
      <c r="A164" s="40"/>
      <c r="B164" s="41"/>
      <c r="C164" s="42"/>
      <c r="D164" s="233" t="s">
        <v>137</v>
      </c>
      <c r="E164" s="42"/>
      <c r="F164" s="234" t="s">
        <v>734</v>
      </c>
      <c r="G164" s="42"/>
      <c r="H164" s="42"/>
      <c r="I164" s="138"/>
      <c r="J164" s="42"/>
      <c r="K164" s="42"/>
      <c r="L164" s="46"/>
      <c r="M164" s="235"/>
      <c r="N164" s="236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137</v>
      </c>
      <c r="AU164" s="19" t="s">
        <v>81</v>
      </c>
    </row>
    <row r="165" s="13" customFormat="1">
      <c r="A165" s="13"/>
      <c r="B165" s="237"/>
      <c r="C165" s="238"/>
      <c r="D165" s="233" t="s">
        <v>138</v>
      </c>
      <c r="E165" s="239" t="s">
        <v>19</v>
      </c>
      <c r="F165" s="240" t="s">
        <v>735</v>
      </c>
      <c r="G165" s="238"/>
      <c r="H165" s="241">
        <v>1159.3699999999999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138</v>
      </c>
      <c r="AU165" s="247" t="s">
        <v>81</v>
      </c>
      <c r="AV165" s="13" t="s">
        <v>81</v>
      </c>
      <c r="AW165" s="13" t="s">
        <v>33</v>
      </c>
      <c r="AX165" s="13" t="s">
        <v>79</v>
      </c>
      <c r="AY165" s="247" t="s">
        <v>127</v>
      </c>
    </row>
    <row r="166" s="2" customFormat="1" ht="16.5" customHeight="1">
      <c r="A166" s="40"/>
      <c r="B166" s="41"/>
      <c r="C166" s="220" t="s">
        <v>242</v>
      </c>
      <c r="D166" s="220" t="s">
        <v>130</v>
      </c>
      <c r="E166" s="221" t="s">
        <v>736</v>
      </c>
      <c r="F166" s="222" t="s">
        <v>737</v>
      </c>
      <c r="G166" s="223" t="s">
        <v>448</v>
      </c>
      <c r="H166" s="224">
        <v>1004.615</v>
      </c>
      <c r="I166" s="225"/>
      <c r="J166" s="226">
        <f>ROUND(I166*H166,2)</f>
        <v>0</v>
      </c>
      <c r="K166" s="222" t="s">
        <v>134</v>
      </c>
      <c r="L166" s="46"/>
      <c r="M166" s="227" t="s">
        <v>19</v>
      </c>
      <c r="N166" s="228" t="s">
        <v>42</v>
      </c>
      <c r="O166" s="8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150</v>
      </c>
      <c r="AT166" s="231" t="s">
        <v>130</v>
      </c>
      <c r="AU166" s="231" t="s">
        <v>81</v>
      </c>
      <c r="AY166" s="19" t="s">
        <v>127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9" t="s">
        <v>79</v>
      </c>
      <c r="BK166" s="232">
        <f>ROUND(I166*H166,2)</f>
        <v>0</v>
      </c>
      <c r="BL166" s="19" t="s">
        <v>150</v>
      </c>
      <c r="BM166" s="231" t="s">
        <v>738</v>
      </c>
    </row>
    <row r="167" s="2" customFormat="1">
      <c r="A167" s="40"/>
      <c r="B167" s="41"/>
      <c r="C167" s="42"/>
      <c r="D167" s="233" t="s">
        <v>137</v>
      </c>
      <c r="E167" s="42"/>
      <c r="F167" s="234" t="s">
        <v>739</v>
      </c>
      <c r="G167" s="42"/>
      <c r="H167" s="42"/>
      <c r="I167" s="138"/>
      <c r="J167" s="42"/>
      <c r="K167" s="42"/>
      <c r="L167" s="46"/>
      <c r="M167" s="235"/>
      <c r="N167" s="236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137</v>
      </c>
      <c r="AU167" s="19" t="s">
        <v>81</v>
      </c>
    </row>
    <row r="168" s="14" customFormat="1">
      <c r="A168" s="14"/>
      <c r="B168" s="248"/>
      <c r="C168" s="249"/>
      <c r="D168" s="233" t="s">
        <v>138</v>
      </c>
      <c r="E168" s="250" t="s">
        <v>19</v>
      </c>
      <c r="F168" s="251" t="s">
        <v>740</v>
      </c>
      <c r="G168" s="249"/>
      <c r="H168" s="250" t="s">
        <v>19</v>
      </c>
      <c r="I168" s="252"/>
      <c r="J168" s="249"/>
      <c r="K168" s="249"/>
      <c r="L168" s="253"/>
      <c r="M168" s="254"/>
      <c r="N168" s="255"/>
      <c r="O168" s="255"/>
      <c r="P168" s="255"/>
      <c r="Q168" s="255"/>
      <c r="R168" s="255"/>
      <c r="S168" s="255"/>
      <c r="T168" s="25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7" t="s">
        <v>138</v>
      </c>
      <c r="AU168" s="257" t="s">
        <v>81</v>
      </c>
      <c r="AV168" s="14" t="s">
        <v>79</v>
      </c>
      <c r="AW168" s="14" t="s">
        <v>33</v>
      </c>
      <c r="AX168" s="14" t="s">
        <v>71</v>
      </c>
      <c r="AY168" s="257" t="s">
        <v>127</v>
      </c>
    </row>
    <row r="169" s="13" customFormat="1">
      <c r="A169" s="13"/>
      <c r="B169" s="237"/>
      <c r="C169" s="238"/>
      <c r="D169" s="233" t="s">
        <v>138</v>
      </c>
      <c r="E169" s="239" t="s">
        <v>19</v>
      </c>
      <c r="F169" s="240" t="s">
        <v>741</v>
      </c>
      <c r="G169" s="238"/>
      <c r="H169" s="241">
        <v>59.619999999999997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138</v>
      </c>
      <c r="AU169" s="247" t="s">
        <v>81</v>
      </c>
      <c r="AV169" s="13" t="s">
        <v>81</v>
      </c>
      <c r="AW169" s="13" t="s">
        <v>33</v>
      </c>
      <c r="AX169" s="13" t="s">
        <v>71</v>
      </c>
      <c r="AY169" s="247" t="s">
        <v>127</v>
      </c>
    </row>
    <row r="170" s="13" customFormat="1">
      <c r="A170" s="13"/>
      <c r="B170" s="237"/>
      <c r="C170" s="238"/>
      <c r="D170" s="233" t="s">
        <v>138</v>
      </c>
      <c r="E170" s="239" t="s">
        <v>19</v>
      </c>
      <c r="F170" s="240" t="s">
        <v>742</v>
      </c>
      <c r="G170" s="238"/>
      <c r="H170" s="241">
        <v>82.719999999999999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138</v>
      </c>
      <c r="AU170" s="247" t="s">
        <v>81</v>
      </c>
      <c r="AV170" s="13" t="s">
        <v>81</v>
      </c>
      <c r="AW170" s="13" t="s">
        <v>33</v>
      </c>
      <c r="AX170" s="13" t="s">
        <v>71</v>
      </c>
      <c r="AY170" s="247" t="s">
        <v>127</v>
      </c>
    </row>
    <row r="171" s="13" customFormat="1">
      <c r="A171" s="13"/>
      <c r="B171" s="237"/>
      <c r="C171" s="238"/>
      <c r="D171" s="233" t="s">
        <v>138</v>
      </c>
      <c r="E171" s="239" t="s">
        <v>19</v>
      </c>
      <c r="F171" s="240" t="s">
        <v>743</v>
      </c>
      <c r="G171" s="238"/>
      <c r="H171" s="241">
        <v>141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7" t="s">
        <v>138</v>
      </c>
      <c r="AU171" s="247" t="s">
        <v>81</v>
      </c>
      <c r="AV171" s="13" t="s">
        <v>81</v>
      </c>
      <c r="AW171" s="13" t="s">
        <v>33</v>
      </c>
      <c r="AX171" s="13" t="s">
        <v>71</v>
      </c>
      <c r="AY171" s="247" t="s">
        <v>127</v>
      </c>
    </row>
    <row r="172" s="13" customFormat="1">
      <c r="A172" s="13"/>
      <c r="B172" s="237"/>
      <c r="C172" s="238"/>
      <c r="D172" s="233" t="s">
        <v>138</v>
      </c>
      <c r="E172" s="239" t="s">
        <v>19</v>
      </c>
      <c r="F172" s="240" t="s">
        <v>744</v>
      </c>
      <c r="G172" s="238"/>
      <c r="H172" s="241">
        <v>781.875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138</v>
      </c>
      <c r="AU172" s="247" t="s">
        <v>81</v>
      </c>
      <c r="AV172" s="13" t="s">
        <v>81</v>
      </c>
      <c r="AW172" s="13" t="s">
        <v>33</v>
      </c>
      <c r="AX172" s="13" t="s">
        <v>71</v>
      </c>
      <c r="AY172" s="247" t="s">
        <v>127</v>
      </c>
    </row>
    <row r="173" s="13" customFormat="1">
      <c r="A173" s="13"/>
      <c r="B173" s="237"/>
      <c r="C173" s="238"/>
      <c r="D173" s="233" t="s">
        <v>138</v>
      </c>
      <c r="E173" s="239" t="s">
        <v>19</v>
      </c>
      <c r="F173" s="240" t="s">
        <v>745</v>
      </c>
      <c r="G173" s="238"/>
      <c r="H173" s="241">
        <v>-96.599999999999994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138</v>
      </c>
      <c r="AU173" s="247" t="s">
        <v>81</v>
      </c>
      <c r="AV173" s="13" t="s">
        <v>81</v>
      </c>
      <c r="AW173" s="13" t="s">
        <v>33</v>
      </c>
      <c r="AX173" s="13" t="s">
        <v>71</v>
      </c>
      <c r="AY173" s="247" t="s">
        <v>127</v>
      </c>
    </row>
    <row r="174" s="13" customFormat="1">
      <c r="A174" s="13"/>
      <c r="B174" s="237"/>
      <c r="C174" s="238"/>
      <c r="D174" s="233" t="s">
        <v>138</v>
      </c>
      <c r="E174" s="239" t="s">
        <v>19</v>
      </c>
      <c r="F174" s="240" t="s">
        <v>746</v>
      </c>
      <c r="G174" s="238"/>
      <c r="H174" s="241">
        <v>36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7" t="s">
        <v>138</v>
      </c>
      <c r="AU174" s="247" t="s">
        <v>81</v>
      </c>
      <c r="AV174" s="13" t="s">
        <v>81</v>
      </c>
      <c r="AW174" s="13" t="s">
        <v>33</v>
      </c>
      <c r="AX174" s="13" t="s">
        <v>71</v>
      </c>
      <c r="AY174" s="247" t="s">
        <v>127</v>
      </c>
    </row>
    <row r="175" s="15" customFormat="1">
      <c r="A175" s="15"/>
      <c r="B175" s="261"/>
      <c r="C175" s="262"/>
      <c r="D175" s="233" t="s">
        <v>138</v>
      </c>
      <c r="E175" s="263" t="s">
        <v>19</v>
      </c>
      <c r="F175" s="264" t="s">
        <v>323</v>
      </c>
      <c r="G175" s="262"/>
      <c r="H175" s="265">
        <v>1004.615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1" t="s">
        <v>138</v>
      </c>
      <c r="AU175" s="271" t="s">
        <v>81</v>
      </c>
      <c r="AV175" s="15" t="s">
        <v>150</v>
      </c>
      <c r="AW175" s="15" t="s">
        <v>33</v>
      </c>
      <c r="AX175" s="15" t="s">
        <v>79</v>
      </c>
      <c r="AY175" s="271" t="s">
        <v>127</v>
      </c>
    </row>
    <row r="176" s="2" customFormat="1" ht="16.5" customHeight="1">
      <c r="A176" s="40"/>
      <c r="B176" s="41"/>
      <c r="C176" s="287" t="s">
        <v>266</v>
      </c>
      <c r="D176" s="287" t="s">
        <v>747</v>
      </c>
      <c r="E176" s="288" t="s">
        <v>748</v>
      </c>
      <c r="F176" s="289" t="s">
        <v>749</v>
      </c>
      <c r="G176" s="290" t="s">
        <v>536</v>
      </c>
      <c r="H176" s="291">
        <v>1908.769</v>
      </c>
      <c r="I176" s="292"/>
      <c r="J176" s="293">
        <f>ROUND(I176*H176,2)</f>
        <v>0</v>
      </c>
      <c r="K176" s="289" t="s">
        <v>134</v>
      </c>
      <c r="L176" s="294"/>
      <c r="M176" s="295" t="s">
        <v>19</v>
      </c>
      <c r="N176" s="296" t="s">
        <v>42</v>
      </c>
      <c r="O176" s="86"/>
      <c r="P176" s="229">
        <f>O176*H176</f>
        <v>0</v>
      </c>
      <c r="Q176" s="229">
        <v>1</v>
      </c>
      <c r="R176" s="229">
        <f>Q176*H176</f>
        <v>1908.769</v>
      </c>
      <c r="S176" s="229">
        <v>0</v>
      </c>
      <c r="T176" s="23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1" t="s">
        <v>168</v>
      </c>
      <c r="AT176" s="231" t="s">
        <v>747</v>
      </c>
      <c r="AU176" s="231" t="s">
        <v>81</v>
      </c>
      <c r="AY176" s="19" t="s">
        <v>127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9" t="s">
        <v>79</v>
      </c>
      <c r="BK176" s="232">
        <f>ROUND(I176*H176,2)</f>
        <v>0</v>
      </c>
      <c r="BL176" s="19" t="s">
        <v>150</v>
      </c>
      <c r="BM176" s="231" t="s">
        <v>750</v>
      </c>
    </row>
    <row r="177" s="2" customFormat="1">
      <c r="A177" s="40"/>
      <c r="B177" s="41"/>
      <c r="C177" s="42"/>
      <c r="D177" s="233" t="s">
        <v>137</v>
      </c>
      <c r="E177" s="42"/>
      <c r="F177" s="234" t="s">
        <v>749</v>
      </c>
      <c r="G177" s="42"/>
      <c r="H177" s="42"/>
      <c r="I177" s="138"/>
      <c r="J177" s="42"/>
      <c r="K177" s="42"/>
      <c r="L177" s="46"/>
      <c r="M177" s="235"/>
      <c r="N177" s="236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137</v>
      </c>
      <c r="AU177" s="19" t="s">
        <v>81</v>
      </c>
    </row>
    <row r="178" s="13" customFormat="1">
      <c r="A178" s="13"/>
      <c r="B178" s="237"/>
      <c r="C178" s="238"/>
      <c r="D178" s="233" t="s">
        <v>138</v>
      </c>
      <c r="E178" s="239" t="s">
        <v>19</v>
      </c>
      <c r="F178" s="240" t="s">
        <v>751</v>
      </c>
      <c r="G178" s="238"/>
      <c r="H178" s="241">
        <v>1908.769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7" t="s">
        <v>138</v>
      </c>
      <c r="AU178" s="247" t="s">
        <v>81</v>
      </c>
      <c r="AV178" s="13" t="s">
        <v>81</v>
      </c>
      <c r="AW178" s="13" t="s">
        <v>33</v>
      </c>
      <c r="AX178" s="13" t="s">
        <v>79</v>
      </c>
      <c r="AY178" s="247" t="s">
        <v>127</v>
      </c>
    </row>
    <row r="179" s="2" customFormat="1" ht="16.5" customHeight="1">
      <c r="A179" s="40"/>
      <c r="B179" s="41"/>
      <c r="C179" s="220" t="s">
        <v>406</v>
      </c>
      <c r="D179" s="220" t="s">
        <v>130</v>
      </c>
      <c r="E179" s="221" t="s">
        <v>752</v>
      </c>
      <c r="F179" s="222" t="s">
        <v>753</v>
      </c>
      <c r="G179" s="223" t="s">
        <v>290</v>
      </c>
      <c r="H179" s="224">
        <v>870.79999999999995</v>
      </c>
      <c r="I179" s="225"/>
      <c r="J179" s="226">
        <f>ROUND(I179*H179,2)</f>
        <v>0</v>
      </c>
      <c r="K179" s="222" t="s">
        <v>134</v>
      </c>
      <c r="L179" s="46"/>
      <c r="M179" s="227" t="s">
        <v>19</v>
      </c>
      <c r="N179" s="228" t="s">
        <v>42</v>
      </c>
      <c r="O179" s="86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1" t="s">
        <v>150</v>
      </c>
      <c r="AT179" s="231" t="s">
        <v>130</v>
      </c>
      <c r="AU179" s="231" t="s">
        <v>81</v>
      </c>
      <c r="AY179" s="19" t="s">
        <v>127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9" t="s">
        <v>79</v>
      </c>
      <c r="BK179" s="232">
        <f>ROUND(I179*H179,2)</f>
        <v>0</v>
      </c>
      <c r="BL179" s="19" t="s">
        <v>150</v>
      </c>
      <c r="BM179" s="231" t="s">
        <v>754</v>
      </c>
    </row>
    <row r="180" s="2" customFormat="1">
      <c r="A180" s="40"/>
      <c r="B180" s="41"/>
      <c r="C180" s="42"/>
      <c r="D180" s="233" t="s">
        <v>137</v>
      </c>
      <c r="E180" s="42"/>
      <c r="F180" s="234" t="s">
        <v>755</v>
      </c>
      <c r="G180" s="42"/>
      <c r="H180" s="42"/>
      <c r="I180" s="138"/>
      <c r="J180" s="42"/>
      <c r="K180" s="42"/>
      <c r="L180" s="46"/>
      <c r="M180" s="235"/>
      <c r="N180" s="236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137</v>
      </c>
      <c r="AU180" s="19" t="s">
        <v>81</v>
      </c>
    </row>
    <row r="181" s="13" customFormat="1">
      <c r="A181" s="13"/>
      <c r="B181" s="237"/>
      <c r="C181" s="238"/>
      <c r="D181" s="233" t="s">
        <v>138</v>
      </c>
      <c r="E181" s="239" t="s">
        <v>19</v>
      </c>
      <c r="F181" s="240" t="s">
        <v>756</v>
      </c>
      <c r="G181" s="238"/>
      <c r="H181" s="241">
        <v>540.79999999999995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138</v>
      </c>
      <c r="AU181" s="247" t="s">
        <v>81</v>
      </c>
      <c r="AV181" s="13" t="s">
        <v>81</v>
      </c>
      <c r="AW181" s="13" t="s">
        <v>33</v>
      </c>
      <c r="AX181" s="13" t="s">
        <v>71</v>
      </c>
      <c r="AY181" s="247" t="s">
        <v>127</v>
      </c>
    </row>
    <row r="182" s="13" customFormat="1">
      <c r="A182" s="13"/>
      <c r="B182" s="237"/>
      <c r="C182" s="238"/>
      <c r="D182" s="233" t="s">
        <v>138</v>
      </c>
      <c r="E182" s="239" t="s">
        <v>19</v>
      </c>
      <c r="F182" s="240" t="s">
        <v>757</v>
      </c>
      <c r="G182" s="238"/>
      <c r="H182" s="241">
        <v>330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7" t="s">
        <v>138</v>
      </c>
      <c r="AU182" s="247" t="s">
        <v>81</v>
      </c>
      <c r="AV182" s="13" t="s">
        <v>81</v>
      </c>
      <c r="AW182" s="13" t="s">
        <v>33</v>
      </c>
      <c r="AX182" s="13" t="s">
        <v>71</v>
      </c>
      <c r="AY182" s="247" t="s">
        <v>127</v>
      </c>
    </row>
    <row r="183" s="15" customFormat="1">
      <c r="A183" s="15"/>
      <c r="B183" s="261"/>
      <c r="C183" s="262"/>
      <c r="D183" s="233" t="s">
        <v>138</v>
      </c>
      <c r="E183" s="263" t="s">
        <v>19</v>
      </c>
      <c r="F183" s="264" t="s">
        <v>323</v>
      </c>
      <c r="G183" s="262"/>
      <c r="H183" s="265">
        <v>870.79999999999995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1" t="s">
        <v>138</v>
      </c>
      <c r="AU183" s="271" t="s">
        <v>81</v>
      </c>
      <c r="AV183" s="15" t="s">
        <v>150</v>
      </c>
      <c r="AW183" s="15" t="s">
        <v>33</v>
      </c>
      <c r="AX183" s="15" t="s">
        <v>79</v>
      </c>
      <c r="AY183" s="271" t="s">
        <v>127</v>
      </c>
    </row>
    <row r="184" s="2" customFormat="1" ht="16.5" customHeight="1">
      <c r="A184" s="40"/>
      <c r="B184" s="41"/>
      <c r="C184" s="220" t="s">
        <v>412</v>
      </c>
      <c r="D184" s="220" t="s">
        <v>130</v>
      </c>
      <c r="E184" s="221" t="s">
        <v>758</v>
      </c>
      <c r="F184" s="222" t="s">
        <v>759</v>
      </c>
      <c r="G184" s="223" t="s">
        <v>290</v>
      </c>
      <c r="H184" s="224">
        <v>80</v>
      </c>
      <c r="I184" s="225"/>
      <c r="J184" s="226">
        <f>ROUND(I184*H184,2)</f>
        <v>0</v>
      </c>
      <c r="K184" s="222" t="s">
        <v>134</v>
      </c>
      <c r="L184" s="46"/>
      <c r="M184" s="227" t="s">
        <v>19</v>
      </c>
      <c r="N184" s="228" t="s">
        <v>42</v>
      </c>
      <c r="O184" s="86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1" t="s">
        <v>150</v>
      </c>
      <c r="AT184" s="231" t="s">
        <v>130</v>
      </c>
      <c r="AU184" s="231" t="s">
        <v>81</v>
      </c>
      <c r="AY184" s="19" t="s">
        <v>127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9" t="s">
        <v>79</v>
      </c>
      <c r="BK184" s="232">
        <f>ROUND(I184*H184,2)</f>
        <v>0</v>
      </c>
      <c r="BL184" s="19" t="s">
        <v>150</v>
      </c>
      <c r="BM184" s="231" t="s">
        <v>760</v>
      </c>
    </row>
    <row r="185" s="2" customFormat="1">
      <c r="A185" s="40"/>
      <c r="B185" s="41"/>
      <c r="C185" s="42"/>
      <c r="D185" s="233" t="s">
        <v>137</v>
      </c>
      <c r="E185" s="42"/>
      <c r="F185" s="234" t="s">
        <v>761</v>
      </c>
      <c r="G185" s="42"/>
      <c r="H185" s="42"/>
      <c r="I185" s="138"/>
      <c r="J185" s="42"/>
      <c r="K185" s="42"/>
      <c r="L185" s="46"/>
      <c r="M185" s="235"/>
      <c r="N185" s="236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137</v>
      </c>
      <c r="AU185" s="19" t="s">
        <v>81</v>
      </c>
    </row>
    <row r="186" s="13" customFormat="1">
      <c r="A186" s="13"/>
      <c r="B186" s="237"/>
      <c r="C186" s="238"/>
      <c r="D186" s="233" t="s">
        <v>138</v>
      </c>
      <c r="E186" s="239" t="s">
        <v>19</v>
      </c>
      <c r="F186" s="240" t="s">
        <v>720</v>
      </c>
      <c r="G186" s="238"/>
      <c r="H186" s="241">
        <v>80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138</v>
      </c>
      <c r="AU186" s="247" t="s">
        <v>81</v>
      </c>
      <c r="AV186" s="13" t="s">
        <v>81</v>
      </c>
      <c r="AW186" s="13" t="s">
        <v>33</v>
      </c>
      <c r="AX186" s="13" t="s">
        <v>79</v>
      </c>
      <c r="AY186" s="247" t="s">
        <v>127</v>
      </c>
    </row>
    <row r="187" s="2" customFormat="1" ht="16.5" customHeight="1">
      <c r="A187" s="40"/>
      <c r="B187" s="41"/>
      <c r="C187" s="220" t="s">
        <v>417</v>
      </c>
      <c r="D187" s="220" t="s">
        <v>130</v>
      </c>
      <c r="E187" s="221" t="s">
        <v>762</v>
      </c>
      <c r="F187" s="222" t="s">
        <v>763</v>
      </c>
      <c r="G187" s="223" t="s">
        <v>290</v>
      </c>
      <c r="H187" s="224">
        <v>100</v>
      </c>
      <c r="I187" s="225"/>
      <c r="J187" s="226">
        <f>ROUND(I187*H187,2)</f>
        <v>0</v>
      </c>
      <c r="K187" s="222" t="s">
        <v>134</v>
      </c>
      <c r="L187" s="46"/>
      <c r="M187" s="227" t="s">
        <v>19</v>
      </c>
      <c r="N187" s="228" t="s">
        <v>42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150</v>
      </c>
      <c r="AT187" s="231" t="s">
        <v>130</v>
      </c>
      <c r="AU187" s="231" t="s">
        <v>81</v>
      </c>
      <c r="AY187" s="19" t="s">
        <v>127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9" t="s">
        <v>79</v>
      </c>
      <c r="BK187" s="232">
        <f>ROUND(I187*H187,2)</f>
        <v>0</v>
      </c>
      <c r="BL187" s="19" t="s">
        <v>150</v>
      </c>
      <c r="BM187" s="231" t="s">
        <v>764</v>
      </c>
    </row>
    <row r="188" s="2" customFormat="1">
      <c r="A188" s="40"/>
      <c r="B188" s="41"/>
      <c r="C188" s="42"/>
      <c r="D188" s="233" t="s">
        <v>137</v>
      </c>
      <c r="E188" s="42"/>
      <c r="F188" s="234" t="s">
        <v>765</v>
      </c>
      <c r="G188" s="42"/>
      <c r="H188" s="42"/>
      <c r="I188" s="138"/>
      <c r="J188" s="42"/>
      <c r="K188" s="42"/>
      <c r="L188" s="46"/>
      <c r="M188" s="235"/>
      <c r="N188" s="236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137</v>
      </c>
      <c r="AU188" s="19" t="s">
        <v>81</v>
      </c>
    </row>
    <row r="189" s="13" customFormat="1">
      <c r="A189" s="13"/>
      <c r="B189" s="237"/>
      <c r="C189" s="238"/>
      <c r="D189" s="233" t="s">
        <v>138</v>
      </c>
      <c r="E189" s="239" t="s">
        <v>19</v>
      </c>
      <c r="F189" s="240" t="s">
        <v>766</v>
      </c>
      <c r="G189" s="238"/>
      <c r="H189" s="241">
        <v>100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138</v>
      </c>
      <c r="AU189" s="247" t="s">
        <v>81</v>
      </c>
      <c r="AV189" s="13" t="s">
        <v>81</v>
      </c>
      <c r="AW189" s="13" t="s">
        <v>33</v>
      </c>
      <c r="AX189" s="13" t="s">
        <v>79</v>
      </c>
      <c r="AY189" s="247" t="s">
        <v>127</v>
      </c>
    </row>
    <row r="190" s="2" customFormat="1" ht="16.5" customHeight="1">
      <c r="A190" s="40"/>
      <c r="B190" s="41"/>
      <c r="C190" s="220" t="s">
        <v>422</v>
      </c>
      <c r="D190" s="220" t="s">
        <v>130</v>
      </c>
      <c r="E190" s="221" t="s">
        <v>767</v>
      </c>
      <c r="F190" s="222" t="s">
        <v>768</v>
      </c>
      <c r="G190" s="223" t="s">
        <v>290</v>
      </c>
      <c r="H190" s="224">
        <v>100</v>
      </c>
      <c r="I190" s="225"/>
      <c r="J190" s="226">
        <f>ROUND(I190*H190,2)</f>
        <v>0</v>
      </c>
      <c r="K190" s="222" t="s">
        <v>19</v>
      </c>
      <c r="L190" s="46"/>
      <c r="M190" s="227" t="s">
        <v>19</v>
      </c>
      <c r="N190" s="228" t="s">
        <v>42</v>
      </c>
      <c r="O190" s="8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150</v>
      </c>
      <c r="AT190" s="231" t="s">
        <v>130</v>
      </c>
      <c r="AU190" s="231" t="s">
        <v>81</v>
      </c>
      <c r="AY190" s="19" t="s">
        <v>127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9" t="s">
        <v>79</v>
      </c>
      <c r="BK190" s="232">
        <f>ROUND(I190*H190,2)</f>
        <v>0</v>
      </c>
      <c r="BL190" s="19" t="s">
        <v>150</v>
      </c>
      <c r="BM190" s="231" t="s">
        <v>769</v>
      </c>
    </row>
    <row r="191" s="2" customFormat="1">
      <c r="A191" s="40"/>
      <c r="B191" s="41"/>
      <c r="C191" s="42"/>
      <c r="D191" s="233" t="s">
        <v>137</v>
      </c>
      <c r="E191" s="42"/>
      <c r="F191" s="234" t="s">
        <v>768</v>
      </c>
      <c r="G191" s="42"/>
      <c r="H191" s="42"/>
      <c r="I191" s="138"/>
      <c r="J191" s="42"/>
      <c r="K191" s="42"/>
      <c r="L191" s="46"/>
      <c r="M191" s="235"/>
      <c r="N191" s="236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137</v>
      </c>
      <c r="AU191" s="19" t="s">
        <v>81</v>
      </c>
    </row>
    <row r="192" s="13" customFormat="1">
      <c r="A192" s="13"/>
      <c r="B192" s="237"/>
      <c r="C192" s="238"/>
      <c r="D192" s="233" t="s">
        <v>138</v>
      </c>
      <c r="E192" s="239" t="s">
        <v>19</v>
      </c>
      <c r="F192" s="240" t="s">
        <v>766</v>
      </c>
      <c r="G192" s="238"/>
      <c r="H192" s="241">
        <v>100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7" t="s">
        <v>138</v>
      </c>
      <c r="AU192" s="247" t="s">
        <v>81</v>
      </c>
      <c r="AV192" s="13" t="s">
        <v>81</v>
      </c>
      <c r="AW192" s="13" t="s">
        <v>33</v>
      </c>
      <c r="AX192" s="13" t="s">
        <v>79</v>
      </c>
      <c r="AY192" s="247" t="s">
        <v>127</v>
      </c>
    </row>
    <row r="193" s="2" customFormat="1" ht="16.5" customHeight="1">
      <c r="A193" s="40"/>
      <c r="B193" s="41"/>
      <c r="C193" s="220" t="s">
        <v>427</v>
      </c>
      <c r="D193" s="220" t="s">
        <v>130</v>
      </c>
      <c r="E193" s="221" t="s">
        <v>770</v>
      </c>
      <c r="F193" s="222" t="s">
        <v>771</v>
      </c>
      <c r="G193" s="223" t="s">
        <v>290</v>
      </c>
      <c r="H193" s="224">
        <v>100</v>
      </c>
      <c r="I193" s="225"/>
      <c r="J193" s="226">
        <f>ROUND(I193*H193,2)</f>
        <v>0</v>
      </c>
      <c r="K193" s="222" t="s">
        <v>134</v>
      </c>
      <c r="L193" s="46"/>
      <c r="M193" s="227" t="s">
        <v>19</v>
      </c>
      <c r="N193" s="228" t="s">
        <v>42</v>
      </c>
      <c r="O193" s="86"/>
      <c r="P193" s="229">
        <f>O193*H193</f>
        <v>0</v>
      </c>
      <c r="Q193" s="229">
        <v>0.0012700000000000001</v>
      </c>
      <c r="R193" s="229">
        <f>Q193*H193</f>
        <v>0.127</v>
      </c>
      <c r="S193" s="229">
        <v>0</v>
      </c>
      <c r="T193" s="23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1" t="s">
        <v>150</v>
      </c>
      <c r="AT193" s="231" t="s">
        <v>130</v>
      </c>
      <c r="AU193" s="231" t="s">
        <v>81</v>
      </c>
      <c r="AY193" s="19" t="s">
        <v>127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9" t="s">
        <v>79</v>
      </c>
      <c r="BK193" s="232">
        <f>ROUND(I193*H193,2)</f>
        <v>0</v>
      </c>
      <c r="BL193" s="19" t="s">
        <v>150</v>
      </c>
      <c r="BM193" s="231" t="s">
        <v>772</v>
      </c>
    </row>
    <row r="194" s="2" customFormat="1">
      <c r="A194" s="40"/>
      <c r="B194" s="41"/>
      <c r="C194" s="42"/>
      <c r="D194" s="233" t="s">
        <v>137</v>
      </c>
      <c r="E194" s="42"/>
      <c r="F194" s="234" t="s">
        <v>771</v>
      </c>
      <c r="G194" s="42"/>
      <c r="H194" s="42"/>
      <c r="I194" s="138"/>
      <c r="J194" s="42"/>
      <c r="K194" s="42"/>
      <c r="L194" s="46"/>
      <c r="M194" s="235"/>
      <c r="N194" s="236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137</v>
      </c>
      <c r="AU194" s="19" t="s">
        <v>81</v>
      </c>
    </row>
    <row r="195" s="2" customFormat="1" ht="16.5" customHeight="1">
      <c r="A195" s="40"/>
      <c r="B195" s="41"/>
      <c r="C195" s="287" t="s">
        <v>433</v>
      </c>
      <c r="D195" s="287" t="s">
        <v>747</v>
      </c>
      <c r="E195" s="288" t="s">
        <v>773</v>
      </c>
      <c r="F195" s="289" t="s">
        <v>774</v>
      </c>
      <c r="G195" s="290" t="s">
        <v>775</v>
      </c>
      <c r="H195" s="291">
        <v>2.5</v>
      </c>
      <c r="I195" s="292"/>
      <c r="J195" s="293">
        <f>ROUND(I195*H195,2)</f>
        <v>0</v>
      </c>
      <c r="K195" s="289" t="s">
        <v>134</v>
      </c>
      <c r="L195" s="294"/>
      <c r="M195" s="295" t="s">
        <v>19</v>
      </c>
      <c r="N195" s="296" t="s">
        <v>42</v>
      </c>
      <c r="O195" s="86"/>
      <c r="P195" s="229">
        <f>O195*H195</f>
        <v>0</v>
      </c>
      <c r="Q195" s="229">
        <v>0.001</v>
      </c>
      <c r="R195" s="229">
        <f>Q195*H195</f>
        <v>0.0025000000000000001</v>
      </c>
      <c r="S195" s="229">
        <v>0</v>
      </c>
      <c r="T195" s="23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1" t="s">
        <v>168</v>
      </c>
      <c r="AT195" s="231" t="s">
        <v>747</v>
      </c>
      <c r="AU195" s="231" t="s">
        <v>81</v>
      </c>
      <c r="AY195" s="19" t="s">
        <v>127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9" t="s">
        <v>79</v>
      </c>
      <c r="BK195" s="232">
        <f>ROUND(I195*H195,2)</f>
        <v>0</v>
      </c>
      <c r="BL195" s="19" t="s">
        <v>150</v>
      </c>
      <c r="BM195" s="231" t="s">
        <v>776</v>
      </c>
    </row>
    <row r="196" s="2" customFormat="1">
      <c r="A196" s="40"/>
      <c r="B196" s="41"/>
      <c r="C196" s="42"/>
      <c r="D196" s="233" t="s">
        <v>137</v>
      </c>
      <c r="E196" s="42"/>
      <c r="F196" s="234" t="s">
        <v>774</v>
      </c>
      <c r="G196" s="42"/>
      <c r="H196" s="42"/>
      <c r="I196" s="138"/>
      <c r="J196" s="42"/>
      <c r="K196" s="42"/>
      <c r="L196" s="46"/>
      <c r="M196" s="235"/>
      <c r="N196" s="236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137</v>
      </c>
      <c r="AU196" s="19" t="s">
        <v>81</v>
      </c>
    </row>
    <row r="197" s="13" customFormat="1">
      <c r="A197" s="13"/>
      <c r="B197" s="237"/>
      <c r="C197" s="238"/>
      <c r="D197" s="233" t="s">
        <v>138</v>
      </c>
      <c r="E197" s="239" t="s">
        <v>19</v>
      </c>
      <c r="F197" s="240" t="s">
        <v>777</v>
      </c>
      <c r="G197" s="238"/>
      <c r="H197" s="241">
        <v>100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7" t="s">
        <v>138</v>
      </c>
      <c r="AU197" s="247" t="s">
        <v>81</v>
      </c>
      <c r="AV197" s="13" t="s">
        <v>81</v>
      </c>
      <c r="AW197" s="13" t="s">
        <v>33</v>
      </c>
      <c r="AX197" s="13" t="s">
        <v>79</v>
      </c>
      <c r="AY197" s="247" t="s">
        <v>127</v>
      </c>
    </row>
    <row r="198" s="13" customFormat="1">
      <c r="A198" s="13"/>
      <c r="B198" s="237"/>
      <c r="C198" s="238"/>
      <c r="D198" s="233" t="s">
        <v>138</v>
      </c>
      <c r="E198" s="238"/>
      <c r="F198" s="240" t="s">
        <v>778</v>
      </c>
      <c r="G198" s="238"/>
      <c r="H198" s="241">
        <v>2.5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138</v>
      </c>
      <c r="AU198" s="247" t="s">
        <v>81</v>
      </c>
      <c r="AV198" s="13" t="s">
        <v>81</v>
      </c>
      <c r="AW198" s="13" t="s">
        <v>4</v>
      </c>
      <c r="AX198" s="13" t="s">
        <v>79</v>
      </c>
      <c r="AY198" s="247" t="s">
        <v>127</v>
      </c>
    </row>
    <row r="199" s="2" customFormat="1" ht="16.5" customHeight="1">
      <c r="A199" s="40"/>
      <c r="B199" s="41"/>
      <c r="C199" s="220" t="s">
        <v>439</v>
      </c>
      <c r="D199" s="220" t="s">
        <v>130</v>
      </c>
      <c r="E199" s="221" t="s">
        <v>779</v>
      </c>
      <c r="F199" s="222" t="s">
        <v>780</v>
      </c>
      <c r="G199" s="223" t="s">
        <v>448</v>
      </c>
      <c r="H199" s="224">
        <v>5</v>
      </c>
      <c r="I199" s="225"/>
      <c r="J199" s="226">
        <f>ROUND(I199*H199,2)</f>
        <v>0</v>
      </c>
      <c r="K199" s="222" t="s">
        <v>134</v>
      </c>
      <c r="L199" s="46"/>
      <c r="M199" s="227" t="s">
        <v>19</v>
      </c>
      <c r="N199" s="228" t="s">
        <v>42</v>
      </c>
      <c r="O199" s="8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150</v>
      </c>
      <c r="AT199" s="231" t="s">
        <v>130</v>
      </c>
      <c r="AU199" s="231" t="s">
        <v>81</v>
      </c>
      <c r="AY199" s="19" t="s">
        <v>127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9" t="s">
        <v>79</v>
      </c>
      <c r="BK199" s="232">
        <f>ROUND(I199*H199,2)</f>
        <v>0</v>
      </c>
      <c r="BL199" s="19" t="s">
        <v>150</v>
      </c>
      <c r="BM199" s="231" t="s">
        <v>781</v>
      </c>
    </row>
    <row r="200" s="2" customFormat="1">
      <c r="A200" s="40"/>
      <c r="B200" s="41"/>
      <c r="C200" s="42"/>
      <c r="D200" s="233" t="s">
        <v>137</v>
      </c>
      <c r="E200" s="42"/>
      <c r="F200" s="234" t="s">
        <v>782</v>
      </c>
      <c r="G200" s="42"/>
      <c r="H200" s="42"/>
      <c r="I200" s="138"/>
      <c r="J200" s="42"/>
      <c r="K200" s="42"/>
      <c r="L200" s="46"/>
      <c r="M200" s="235"/>
      <c r="N200" s="236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137</v>
      </c>
      <c r="AU200" s="19" t="s">
        <v>81</v>
      </c>
    </row>
    <row r="201" s="13" customFormat="1">
      <c r="A201" s="13"/>
      <c r="B201" s="237"/>
      <c r="C201" s="238"/>
      <c r="D201" s="233" t="s">
        <v>138</v>
      </c>
      <c r="E201" s="239" t="s">
        <v>19</v>
      </c>
      <c r="F201" s="240" t="s">
        <v>783</v>
      </c>
      <c r="G201" s="238"/>
      <c r="H201" s="241">
        <v>5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138</v>
      </c>
      <c r="AU201" s="247" t="s">
        <v>81</v>
      </c>
      <c r="AV201" s="13" t="s">
        <v>81</v>
      </c>
      <c r="AW201" s="13" t="s">
        <v>33</v>
      </c>
      <c r="AX201" s="13" t="s">
        <v>79</v>
      </c>
      <c r="AY201" s="247" t="s">
        <v>127</v>
      </c>
    </row>
    <row r="202" s="2" customFormat="1" ht="16.5" customHeight="1">
      <c r="A202" s="40"/>
      <c r="B202" s="41"/>
      <c r="C202" s="287" t="s">
        <v>445</v>
      </c>
      <c r="D202" s="287" t="s">
        <v>747</v>
      </c>
      <c r="E202" s="288" t="s">
        <v>784</v>
      </c>
      <c r="F202" s="289" t="s">
        <v>785</v>
      </c>
      <c r="G202" s="290" t="s">
        <v>448</v>
      </c>
      <c r="H202" s="291">
        <v>5</v>
      </c>
      <c r="I202" s="292"/>
      <c r="J202" s="293">
        <f>ROUND(I202*H202,2)</f>
        <v>0</v>
      </c>
      <c r="K202" s="289" t="s">
        <v>134</v>
      </c>
      <c r="L202" s="294"/>
      <c r="M202" s="295" t="s">
        <v>19</v>
      </c>
      <c r="N202" s="296" t="s">
        <v>42</v>
      </c>
      <c r="O202" s="8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168</v>
      </c>
      <c r="AT202" s="231" t="s">
        <v>747</v>
      </c>
      <c r="AU202" s="231" t="s">
        <v>81</v>
      </c>
      <c r="AY202" s="19" t="s">
        <v>127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9" t="s">
        <v>79</v>
      </c>
      <c r="BK202" s="232">
        <f>ROUND(I202*H202,2)</f>
        <v>0</v>
      </c>
      <c r="BL202" s="19" t="s">
        <v>150</v>
      </c>
      <c r="BM202" s="231" t="s">
        <v>786</v>
      </c>
    </row>
    <row r="203" s="2" customFormat="1">
      <c r="A203" s="40"/>
      <c r="B203" s="41"/>
      <c r="C203" s="42"/>
      <c r="D203" s="233" t="s">
        <v>137</v>
      </c>
      <c r="E203" s="42"/>
      <c r="F203" s="234" t="s">
        <v>785</v>
      </c>
      <c r="G203" s="42"/>
      <c r="H203" s="42"/>
      <c r="I203" s="138"/>
      <c r="J203" s="42"/>
      <c r="K203" s="42"/>
      <c r="L203" s="46"/>
      <c r="M203" s="235"/>
      <c r="N203" s="236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137</v>
      </c>
      <c r="AU203" s="19" t="s">
        <v>81</v>
      </c>
    </row>
    <row r="204" s="13" customFormat="1">
      <c r="A204" s="13"/>
      <c r="B204" s="237"/>
      <c r="C204" s="238"/>
      <c r="D204" s="233" t="s">
        <v>138</v>
      </c>
      <c r="E204" s="239" t="s">
        <v>19</v>
      </c>
      <c r="F204" s="240" t="s">
        <v>777</v>
      </c>
      <c r="G204" s="238"/>
      <c r="H204" s="241">
        <v>100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7" t="s">
        <v>138</v>
      </c>
      <c r="AU204" s="247" t="s">
        <v>81</v>
      </c>
      <c r="AV204" s="13" t="s">
        <v>81</v>
      </c>
      <c r="AW204" s="13" t="s">
        <v>33</v>
      </c>
      <c r="AX204" s="13" t="s">
        <v>79</v>
      </c>
      <c r="AY204" s="247" t="s">
        <v>127</v>
      </c>
    </row>
    <row r="205" s="13" customFormat="1">
      <c r="A205" s="13"/>
      <c r="B205" s="237"/>
      <c r="C205" s="238"/>
      <c r="D205" s="233" t="s">
        <v>138</v>
      </c>
      <c r="E205" s="238"/>
      <c r="F205" s="240" t="s">
        <v>787</v>
      </c>
      <c r="G205" s="238"/>
      <c r="H205" s="241">
        <v>5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138</v>
      </c>
      <c r="AU205" s="247" t="s">
        <v>81</v>
      </c>
      <c r="AV205" s="13" t="s">
        <v>81</v>
      </c>
      <c r="AW205" s="13" t="s">
        <v>4</v>
      </c>
      <c r="AX205" s="13" t="s">
        <v>79</v>
      </c>
      <c r="AY205" s="247" t="s">
        <v>127</v>
      </c>
    </row>
    <row r="206" s="2" customFormat="1" ht="16.5" customHeight="1">
      <c r="A206" s="40"/>
      <c r="B206" s="41"/>
      <c r="C206" s="220" t="s">
        <v>452</v>
      </c>
      <c r="D206" s="220" t="s">
        <v>130</v>
      </c>
      <c r="E206" s="221" t="s">
        <v>788</v>
      </c>
      <c r="F206" s="222" t="s">
        <v>789</v>
      </c>
      <c r="G206" s="223" t="s">
        <v>448</v>
      </c>
      <c r="H206" s="224">
        <v>5</v>
      </c>
      <c r="I206" s="225"/>
      <c r="J206" s="226">
        <f>ROUND(I206*H206,2)</f>
        <v>0</v>
      </c>
      <c r="K206" s="222" t="s">
        <v>134</v>
      </c>
      <c r="L206" s="46"/>
      <c r="M206" s="227" t="s">
        <v>19</v>
      </c>
      <c r="N206" s="228" t="s">
        <v>42</v>
      </c>
      <c r="O206" s="8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150</v>
      </c>
      <c r="AT206" s="231" t="s">
        <v>130</v>
      </c>
      <c r="AU206" s="231" t="s">
        <v>81</v>
      </c>
      <c r="AY206" s="19" t="s">
        <v>127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9" t="s">
        <v>79</v>
      </c>
      <c r="BK206" s="232">
        <f>ROUND(I206*H206,2)</f>
        <v>0</v>
      </c>
      <c r="BL206" s="19" t="s">
        <v>150</v>
      </c>
      <c r="BM206" s="231" t="s">
        <v>790</v>
      </c>
    </row>
    <row r="207" s="2" customFormat="1">
      <c r="A207" s="40"/>
      <c r="B207" s="41"/>
      <c r="C207" s="42"/>
      <c r="D207" s="233" t="s">
        <v>137</v>
      </c>
      <c r="E207" s="42"/>
      <c r="F207" s="234" t="s">
        <v>791</v>
      </c>
      <c r="G207" s="42"/>
      <c r="H207" s="42"/>
      <c r="I207" s="138"/>
      <c r="J207" s="42"/>
      <c r="K207" s="42"/>
      <c r="L207" s="46"/>
      <c r="M207" s="235"/>
      <c r="N207" s="236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137</v>
      </c>
      <c r="AU207" s="19" t="s">
        <v>81</v>
      </c>
    </row>
    <row r="208" s="12" customFormat="1" ht="22.8" customHeight="1">
      <c r="A208" s="12"/>
      <c r="B208" s="204"/>
      <c r="C208" s="205"/>
      <c r="D208" s="206" t="s">
        <v>70</v>
      </c>
      <c r="E208" s="218" t="s">
        <v>81</v>
      </c>
      <c r="F208" s="218" t="s">
        <v>792</v>
      </c>
      <c r="G208" s="205"/>
      <c r="H208" s="205"/>
      <c r="I208" s="208"/>
      <c r="J208" s="219">
        <f>BK208</f>
        <v>0</v>
      </c>
      <c r="K208" s="205"/>
      <c r="L208" s="210"/>
      <c r="M208" s="211"/>
      <c r="N208" s="212"/>
      <c r="O208" s="212"/>
      <c r="P208" s="213">
        <f>SUM(P209:P245)</f>
        <v>0</v>
      </c>
      <c r="Q208" s="212"/>
      <c r="R208" s="213">
        <f>SUM(R209:R245)</f>
        <v>117.12181200000001</v>
      </c>
      <c r="S208" s="212"/>
      <c r="T208" s="214">
        <f>SUM(T209:T245)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5" t="s">
        <v>79</v>
      </c>
      <c r="AT208" s="216" t="s">
        <v>70</v>
      </c>
      <c r="AU208" s="216" t="s">
        <v>79</v>
      </c>
      <c r="AY208" s="215" t="s">
        <v>127</v>
      </c>
      <c r="BK208" s="217">
        <f>SUM(BK209:BK245)</f>
        <v>0</v>
      </c>
    </row>
    <row r="209" s="2" customFormat="1" ht="16.5" customHeight="1">
      <c r="A209" s="40"/>
      <c r="B209" s="41"/>
      <c r="C209" s="220" t="s">
        <v>460</v>
      </c>
      <c r="D209" s="220" t="s">
        <v>130</v>
      </c>
      <c r="E209" s="221" t="s">
        <v>793</v>
      </c>
      <c r="F209" s="222" t="s">
        <v>794</v>
      </c>
      <c r="G209" s="223" t="s">
        <v>448</v>
      </c>
      <c r="H209" s="224">
        <v>9.4139999999999997</v>
      </c>
      <c r="I209" s="225"/>
      <c r="J209" s="226">
        <f>ROUND(I209*H209,2)</f>
        <v>0</v>
      </c>
      <c r="K209" s="222" t="s">
        <v>134</v>
      </c>
      <c r="L209" s="46"/>
      <c r="M209" s="227" t="s">
        <v>19</v>
      </c>
      <c r="N209" s="228" t="s">
        <v>42</v>
      </c>
      <c r="O209" s="86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150</v>
      </c>
      <c r="AT209" s="231" t="s">
        <v>130</v>
      </c>
      <c r="AU209" s="231" t="s">
        <v>81</v>
      </c>
      <c r="AY209" s="19" t="s">
        <v>127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9" t="s">
        <v>79</v>
      </c>
      <c r="BK209" s="232">
        <f>ROUND(I209*H209,2)</f>
        <v>0</v>
      </c>
      <c r="BL209" s="19" t="s">
        <v>150</v>
      </c>
      <c r="BM209" s="231" t="s">
        <v>795</v>
      </c>
    </row>
    <row r="210" s="2" customFormat="1">
      <c r="A210" s="40"/>
      <c r="B210" s="41"/>
      <c r="C210" s="42"/>
      <c r="D210" s="233" t="s">
        <v>137</v>
      </c>
      <c r="E210" s="42"/>
      <c r="F210" s="234" t="s">
        <v>794</v>
      </c>
      <c r="G210" s="42"/>
      <c r="H210" s="42"/>
      <c r="I210" s="138"/>
      <c r="J210" s="42"/>
      <c r="K210" s="42"/>
      <c r="L210" s="46"/>
      <c r="M210" s="235"/>
      <c r="N210" s="236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137</v>
      </c>
      <c r="AU210" s="19" t="s">
        <v>81</v>
      </c>
    </row>
    <row r="211" s="13" customFormat="1">
      <c r="A211" s="13"/>
      <c r="B211" s="237"/>
      <c r="C211" s="238"/>
      <c r="D211" s="233" t="s">
        <v>138</v>
      </c>
      <c r="E211" s="239" t="s">
        <v>19</v>
      </c>
      <c r="F211" s="240" t="s">
        <v>796</v>
      </c>
      <c r="G211" s="238"/>
      <c r="H211" s="241">
        <v>5.5979999999999999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7" t="s">
        <v>138</v>
      </c>
      <c r="AU211" s="247" t="s">
        <v>81</v>
      </c>
      <c r="AV211" s="13" t="s">
        <v>81</v>
      </c>
      <c r="AW211" s="13" t="s">
        <v>33</v>
      </c>
      <c r="AX211" s="13" t="s">
        <v>71</v>
      </c>
      <c r="AY211" s="247" t="s">
        <v>127</v>
      </c>
    </row>
    <row r="212" s="13" customFormat="1">
      <c r="A212" s="13"/>
      <c r="B212" s="237"/>
      <c r="C212" s="238"/>
      <c r="D212" s="233" t="s">
        <v>138</v>
      </c>
      <c r="E212" s="239" t="s">
        <v>19</v>
      </c>
      <c r="F212" s="240" t="s">
        <v>797</v>
      </c>
      <c r="G212" s="238"/>
      <c r="H212" s="241">
        <v>3.8159999999999998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138</v>
      </c>
      <c r="AU212" s="247" t="s">
        <v>81</v>
      </c>
      <c r="AV212" s="13" t="s">
        <v>81</v>
      </c>
      <c r="AW212" s="13" t="s">
        <v>33</v>
      </c>
      <c r="AX212" s="13" t="s">
        <v>71</v>
      </c>
      <c r="AY212" s="247" t="s">
        <v>127</v>
      </c>
    </row>
    <row r="213" s="15" customFormat="1">
      <c r="A213" s="15"/>
      <c r="B213" s="261"/>
      <c r="C213" s="262"/>
      <c r="D213" s="233" t="s">
        <v>138</v>
      </c>
      <c r="E213" s="263" t="s">
        <v>19</v>
      </c>
      <c r="F213" s="264" t="s">
        <v>323</v>
      </c>
      <c r="G213" s="262"/>
      <c r="H213" s="265">
        <v>9.4139999999999997</v>
      </c>
      <c r="I213" s="266"/>
      <c r="J213" s="262"/>
      <c r="K213" s="262"/>
      <c r="L213" s="267"/>
      <c r="M213" s="268"/>
      <c r="N213" s="269"/>
      <c r="O213" s="269"/>
      <c r="P213" s="269"/>
      <c r="Q213" s="269"/>
      <c r="R213" s="269"/>
      <c r="S213" s="269"/>
      <c r="T213" s="27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1" t="s">
        <v>138</v>
      </c>
      <c r="AU213" s="271" t="s">
        <v>81</v>
      </c>
      <c r="AV213" s="15" t="s">
        <v>150</v>
      </c>
      <c r="AW213" s="15" t="s">
        <v>33</v>
      </c>
      <c r="AX213" s="15" t="s">
        <v>79</v>
      </c>
      <c r="AY213" s="271" t="s">
        <v>127</v>
      </c>
    </row>
    <row r="214" s="2" customFormat="1" ht="16.5" customHeight="1">
      <c r="A214" s="40"/>
      <c r="B214" s="41"/>
      <c r="C214" s="220" t="s">
        <v>468</v>
      </c>
      <c r="D214" s="220" t="s">
        <v>130</v>
      </c>
      <c r="E214" s="221" t="s">
        <v>798</v>
      </c>
      <c r="F214" s="222" t="s">
        <v>799</v>
      </c>
      <c r="G214" s="223" t="s">
        <v>363</v>
      </c>
      <c r="H214" s="224">
        <v>106.3</v>
      </c>
      <c r="I214" s="225"/>
      <c r="J214" s="226">
        <f>ROUND(I214*H214,2)</f>
        <v>0</v>
      </c>
      <c r="K214" s="222" t="s">
        <v>134</v>
      </c>
      <c r="L214" s="46"/>
      <c r="M214" s="227" t="s">
        <v>19</v>
      </c>
      <c r="N214" s="228" t="s">
        <v>42</v>
      </c>
      <c r="O214" s="86"/>
      <c r="P214" s="229">
        <f>O214*H214</f>
        <v>0</v>
      </c>
      <c r="Q214" s="229">
        <v>0.00114</v>
      </c>
      <c r="R214" s="229">
        <f>Q214*H214</f>
        <v>0.121182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209</v>
      </c>
      <c r="AT214" s="231" t="s">
        <v>130</v>
      </c>
      <c r="AU214" s="231" t="s">
        <v>81</v>
      </c>
      <c r="AY214" s="19" t="s">
        <v>127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9" t="s">
        <v>79</v>
      </c>
      <c r="BK214" s="232">
        <f>ROUND(I214*H214,2)</f>
        <v>0</v>
      </c>
      <c r="BL214" s="19" t="s">
        <v>209</v>
      </c>
      <c r="BM214" s="231" t="s">
        <v>800</v>
      </c>
    </row>
    <row r="215" s="2" customFormat="1">
      <c r="A215" s="40"/>
      <c r="B215" s="41"/>
      <c r="C215" s="42"/>
      <c r="D215" s="233" t="s">
        <v>137</v>
      </c>
      <c r="E215" s="42"/>
      <c r="F215" s="234" t="s">
        <v>801</v>
      </c>
      <c r="G215" s="42"/>
      <c r="H215" s="42"/>
      <c r="I215" s="138"/>
      <c r="J215" s="42"/>
      <c r="K215" s="42"/>
      <c r="L215" s="46"/>
      <c r="M215" s="235"/>
      <c r="N215" s="236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137</v>
      </c>
      <c r="AU215" s="19" t="s">
        <v>81</v>
      </c>
    </row>
    <row r="216" s="13" customFormat="1">
      <c r="A216" s="13"/>
      <c r="B216" s="237"/>
      <c r="C216" s="238"/>
      <c r="D216" s="233" t="s">
        <v>138</v>
      </c>
      <c r="E216" s="239" t="s">
        <v>19</v>
      </c>
      <c r="F216" s="240" t="s">
        <v>802</v>
      </c>
      <c r="G216" s="238"/>
      <c r="H216" s="241">
        <v>63.049999999999997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138</v>
      </c>
      <c r="AU216" s="247" t="s">
        <v>81</v>
      </c>
      <c r="AV216" s="13" t="s">
        <v>81</v>
      </c>
      <c r="AW216" s="13" t="s">
        <v>33</v>
      </c>
      <c r="AX216" s="13" t="s">
        <v>71</v>
      </c>
      <c r="AY216" s="247" t="s">
        <v>127</v>
      </c>
    </row>
    <row r="217" s="13" customFormat="1">
      <c r="A217" s="13"/>
      <c r="B217" s="237"/>
      <c r="C217" s="238"/>
      <c r="D217" s="233" t="s">
        <v>138</v>
      </c>
      <c r="E217" s="239" t="s">
        <v>19</v>
      </c>
      <c r="F217" s="240" t="s">
        <v>803</v>
      </c>
      <c r="G217" s="238"/>
      <c r="H217" s="241">
        <v>43.25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7" t="s">
        <v>138</v>
      </c>
      <c r="AU217" s="247" t="s">
        <v>81</v>
      </c>
      <c r="AV217" s="13" t="s">
        <v>81</v>
      </c>
      <c r="AW217" s="13" t="s">
        <v>33</v>
      </c>
      <c r="AX217" s="13" t="s">
        <v>71</v>
      </c>
      <c r="AY217" s="247" t="s">
        <v>127</v>
      </c>
    </row>
    <row r="218" s="15" customFormat="1">
      <c r="A218" s="15"/>
      <c r="B218" s="261"/>
      <c r="C218" s="262"/>
      <c r="D218" s="233" t="s">
        <v>138</v>
      </c>
      <c r="E218" s="263" t="s">
        <v>19</v>
      </c>
      <c r="F218" s="264" t="s">
        <v>323</v>
      </c>
      <c r="G218" s="262"/>
      <c r="H218" s="265">
        <v>106.3</v>
      </c>
      <c r="I218" s="266"/>
      <c r="J218" s="262"/>
      <c r="K218" s="262"/>
      <c r="L218" s="267"/>
      <c r="M218" s="268"/>
      <c r="N218" s="269"/>
      <c r="O218" s="269"/>
      <c r="P218" s="269"/>
      <c r="Q218" s="269"/>
      <c r="R218" s="269"/>
      <c r="S218" s="269"/>
      <c r="T218" s="270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1" t="s">
        <v>138</v>
      </c>
      <c r="AU218" s="271" t="s">
        <v>81</v>
      </c>
      <c r="AV218" s="15" t="s">
        <v>150</v>
      </c>
      <c r="AW218" s="15" t="s">
        <v>33</v>
      </c>
      <c r="AX218" s="15" t="s">
        <v>79</v>
      </c>
      <c r="AY218" s="271" t="s">
        <v>127</v>
      </c>
    </row>
    <row r="219" s="2" customFormat="1" ht="16.5" customHeight="1">
      <c r="A219" s="40"/>
      <c r="B219" s="41"/>
      <c r="C219" s="220" t="s">
        <v>475</v>
      </c>
      <c r="D219" s="220" t="s">
        <v>130</v>
      </c>
      <c r="E219" s="221" t="s">
        <v>804</v>
      </c>
      <c r="F219" s="222" t="s">
        <v>805</v>
      </c>
      <c r="G219" s="223" t="s">
        <v>290</v>
      </c>
      <c r="H219" s="224">
        <v>330</v>
      </c>
      <c r="I219" s="225"/>
      <c r="J219" s="226">
        <f>ROUND(I219*H219,2)</f>
        <v>0</v>
      </c>
      <c r="K219" s="222" t="s">
        <v>134</v>
      </c>
      <c r="L219" s="46"/>
      <c r="M219" s="227" t="s">
        <v>19</v>
      </c>
      <c r="N219" s="228" t="s">
        <v>42</v>
      </c>
      <c r="O219" s="86"/>
      <c r="P219" s="229">
        <f>O219*H219</f>
        <v>0</v>
      </c>
      <c r="Q219" s="229">
        <v>0.00013999999999999999</v>
      </c>
      <c r="R219" s="229">
        <f>Q219*H219</f>
        <v>0.046199999999999998</v>
      </c>
      <c r="S219" s="229">
        <v>0</v>
      </c>
      <c r="T219" s="23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1" t="s">
        <v>150</v>
      </c>
      <c r="AT219" s="231" t="s">
        <v>130</v>
      </c>
      <c r="AU219" s="231" t="s">
        <v>81</v>
      </c>
      <c r="AY219" s="19" t="s">
        <v>127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9" t="s">
        <v>79</v>
      </c>
      <c r="BK219" s="232">
        <f>ROUND(I219*H219,2)</f>
        <v>0</v>
      </c>
      <c r="BL219" s="19" t="s">
        <v>150</v>
      </c>
      <c r="BM219" s="231" t="s">
        <v>806</v>
      </c>
    </row>
    <row r="220" s="2" customFormat="1">
      <c r="A220" s="40"/>
      <c r="B220" s="41"/>
      <c r="C220" s="42"/>
      <c r="D220" s="233" t="s">
        <v>137</v>
      </c>
      <c r="E220" s="42"/>
      <c r="F220" s="234" t="s">
        <v>807</v>
      </c>
      <c r="G220" s="42"/>
      <c r="H220" s="42"/>
      <c r="I220" s="138"/>
      <c r="J220" s="42"/>
      <c r="K220" s="42"/>
      <c r="L220" s="46"/>
      <c r="M220" s="235"/>
      <c r="N220" s="236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137</v>
      </c>
      <c r="AU220" s="19" t="s">
        <v>81</v>
      </c>
    </row>
    <row r="221" s="13" customFormat="1">
      <c r="A221" s="13"/>
      <c r="B221" s="237"/>
      <c r="C221" s="238"/>
      <c r="D221" s="233" t="s">
        <v>138</v>
      </c>
      <c r="E221" s="239" t="s">
        <v>19</v>
      </c>
      <c r="F221" s="240" t="s">
        <v>808</v>
      </c>
      <c r="G221" s="238"/>
      <c r="H221" s="241">
        <v>330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7" t="s">
        <v>138</v>
      </c>
      <c r="AU221" s="247" t="s">
        <v>81</v>
      </c>
      <c r="AV221" s="13" t="s">
        <v>81</v>
      </c>
      <c r="AW221" s="13" t="s">
        <v>33</v>
      </c>
      <c r="AX221" s="13" t="s">
        <v>79</v>
      </c>
      <c r="AY221" s="247" t="s">
        <v>127</v>
      </c>
    </row>
    <row r="222" s="2" customFormat="1" ht="16.5" customHeight="1">
      <c r="A222" s="40"/>
      <c r="B222" s="41"/>
      <c r="C222" s="287" t="s">
        <v>481</v>
      </c>
      <c r="D222" s="287" t="s">
        <v>747</v>
      </c>
      <c r="E222" s="288" t="s">
        <v>809</v>
      </c>
      <c r="F222" s="289" t="s">
        <v>810</v>
      </c>
      <c r="G222" s="290" t="s">
        <v>290</v>
      </c>
      <c r="H222" s="291">
        <v>379.5</v>
      </c>
      <c r="I222" s="292"/>
      <c r="J222" s="293">
        <f>ROUND(I222*H222,2)</f>
        <v>0</v>
      </c>
      <c r="K222" s="289" t="s">
        <v>134</v>
      </c>
      <c r="L222" s="294"/>
      <c r="M222" s="295" t="s">
        <v>19</v>
      </c>
      <c r="N222" s="296" t="s">
        <v>42</v>
      </c>
      <c r="O222" s="86"/>
      <c r="P222" s="229">
        <f>O222*H222</f>
        <v>0</v>
      </c>
      <c r="Q222" s="229">
        <v>0.00010000000000000001</v>
      </c>
      <c r="R222" s="229">
        <f>Q222*H222</f>
        <v>0.037950000000000005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168</v>
      </c>
      <c r="AT222" s="231" t="s">
        <v>747</v>
      </c>
      <c r="AU222" s="231" t="s">
        <v>81</v>
      </c>
      <c r="AY222" s="19" t="s">
        <v>127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9" t="s">
        <v>79</v>
      </c>
      <c r="BK222" s="232">
        <f>ROUND(I222*H222,2)</f>
        <v>0</v>
      </c>
      <c r="BL222" s="19" t="s">
        <v>150</v>
      </c>
      <c r="BM222" s="231" t="s">
        <v>811</v>
      </c>
    </row>
    <row r="223" s="2" customFormat="1">
      <c r="A223" s="40"/>
      <c r="B223" s="41"/>
      <c r="C223" s="42"/>
      <c r="D223" s="233" t="s">
        <v>137</v>
      </c>
      <c r="E223" s="42"/>
      <c r="F223" s="234" t="s">
        <v>810</v>
      </c>
      <c r="G223" s="42"/>
      <c r="H223" s="42"/>
      <c r="I223" s="138"/>
      <c r="J223" s="42"/>
      <c r="K223" s="42"/>
      <c r="L223" s="46"/>
      <c r="M223" s="235"/>
      <c r="N223" s="236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137</v>
      </c>
      <c r="AU223" s="19" t="s">
        <v>81</v>
      </c>
    </row>
    <row r="224" s="13" customFormat="1">
      <c r="A224" s="13"/>
      <c r="B224" s="237"/>
      <c r="C224" s="238"/>
      <c r="D224" s="233" t="s">
        <v>138</v>
      </c>
      <c r="E224" s="238"/>
      <c r="F224" s="240" t="s">
        <v>812</v>
      </c>
      <c r="G224" s="238"/>
      <c r="H224" s="241">
        <v>379.5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7" t="s">
        <v>138</v>
      </c>
      <c r="AU224" s="247" t="s">
        <v>81</v>
      </c>
      <c r="AV224" s="13" t="s">
        <v>81</v>
      </c>
      <c r="AW224" s="13" t="s">
        <v>4</v>
      </c>
      <c r="AX224" s="13" t="s">
        <v>79</v>
      </c>
      <c r="AY224" s="247" t="s">
        <v>127</v>
      </c>
    </row>
    <row r="225" s="2" customFormat="1" ht="16.5" customHeight="1">
      <c r="A225" s="40"/>
      <c r="B225" s="41"/>
      <c r="C225" s="220" t="s">
        <v>487</v>
      </c>
      <c r="D225" s="220" t="s">
        <v>130</v>
      </c>
      <c r="E225" s="221" t="s">
        <v>813</v>
      </c>
      <c r="F225" s="222" t="s">
        <v>814</v>
      </c>
      <c r="G225" s="223" t="s">
        <v>448</v>
      </c>
      <c r="H225" s="224">
        <v>54.128</v>
      </c>
      <c r="I225" s="225"/>
      <c r="J225" s="226">
        <f>ROUND(I225*H225,2)</f>
        <v>0</v>
      </c>
      <c r="K225" s="222" t="s">
        <v>134</v>
      </c>
      <c r="L225" s="46"/>
      <c r="M225" s="227" t="s">
        <v>19</v>
      </c>
      <c r="N225" s="228" t="s">
        <v>42</v>
      </c>
      <c r="O225" s="86"/>
      <c r="P225" s="229">
        <f>O225*H225</f>
        <v>0</v>
      </c>
      <c r="Q225" s="229">
        <v>2.1600000000000001</v>
      </c>
      <c r="R225" s="229">
        <f>Q225*H225</f>
        <v>116.91648000000001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150</v>
      </c>
      <c r="AT225" s="231" t="s">
        <v>130</v>
      </c>
      <c r="AU225" s="231" t="s">
        <v>81</v>
      </c>
      <c r="AY225" s="19" t="s">
        <v>127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9" t="s">
        <v>79</v>
      </c>
      <c r="BK225" s="232">
        <f>ROUND(I225*H225,2)</f>
        <v>0</v>
      </c>
      <c r="BL225" s="19" t="s">
        <v>150</v>
      </c>
      <c r="BM225" s="231" t="s">
        <v>815</v>
      </c>
    </row>
    <row r="226" s="2" customFormat="1">
      <c r="A226" s="40"/>
      <c r="B226" s="41"/>
      <c r="C226" s="42"/>
      <c r="D226" s="233" t="s">
        <v>137</v>
      </c>
      <c r="E226" s="42"/>
      <c r="F226" s="234" t="s">
        <v>816</v>
      </c>
      <c r="G226" s="42"/>
      <c r="H226" s="42"/>
      <c r="I226" s="138"/>
      <c r="J226" s="42"/>
      <c r="K226" s="42"/>
      <c r="L226" s="46"/>
      <c r="M226" s="235"/>
      <c r="N226" s="236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137</v>
      </c>
      <c r="AU226" s="19" t="s">
        <v>81</v>
      </c>
    </row>
    <row r="227" s="14" customFormat="1">
      <c r="A227" s="14"/>
      <c r="B227" s="248"/>
      <c r="C227" s="249"/>
      <c r="D227" s="233" t="s">
        <v>138</v>
      </c>
      <c r="E227" s="250" t="s">
        <v>19</v>
      </c>
      <c r="F227" s="251" t="s">
        <v>817</v>
      </c>
      <c r="G227" s="249"/>
      <c r="H227" s="250" t="s">
        <v>19</v>
      </c>
      <c r="I227" s="252"/>
      <c r="J227" s="249"/>
      <c r="K227" s="249"/>
      <c r="L227" s="253"/>
      <c r="M227" s="254"/>
      <c r="N227" s="255"/>
      <c r="O227" s="255"/>
      <c r="P227" s="255"/>
      <c r="Q227" s="255"/>
      <c r="R227" s="255"/>
      <c r="S227" s="255"/>
      <c r="T227" s="25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7" t="s">
        <v>138</v>
      </c>
      <c r="AU227" s="257" t="s">
        <v>81</v>
      </c>
      <c r="AV227" s="14" t="s">
        <v>79</v>
      </c>
      <c r="AW227" s="14" t="s">
        <v>33</v>
      </c>
      <c r="AX227" s="14" t="s">
        <v>71</v>
      </c>
      <c r="AY227" s="257" t="s">
        <v>127</v>
      </c>
    </row>
    <row r="228" s="13" customFormat="1">
      <c r="A228" s="13"/>
      <c r="B228" s="237"/>
      <c r="C228" s="238"/>
      <c r="D228" s="233" t="s">
        <v>138</v>
      </c>
      <c r="E228" s="239" t="s">
        <v>19</v>
      </c>
      <c r="F228" s="240" t="s">
        <v>818</v>
      </c>
      <c r="G228" s="238"/>
      <c r="H228" s="241">
        <v>10.5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7" t="s">
        <v>138</v>
      </c>
      <c r="AU228" s="247" t="s">
        <v>81</v>
      </c>
      <c r="AV228" s="13" t="s">
        <v>81</v>
      </c>
      <c r="AW228" s="13" t="s">
        <v>33</v>
      </c>
      <c r="AX228" s="13" t="s">
        <v>71</v>
      </c>
      <c r="AY228" s="247" t="s">
        <v>127</v>
      </c>
    </row>
    <row r="229" s="13" customFormat="1">
      <c r="A229" s="13"/>
      <c r="B229" s="237"/>
      <c r="C229" s="238"/>
      <c r="D229" s="233" t="s">
        <v>138</v>
      </c>
      <c r="E229" s="239" t="s">
        <v>19</v>
      </c>
      <c r="F229" s="240" t="s">
        <v>819</v>
      </c>
      <c r="G229" s="238"/>
      <c r="H229" s="241">
        <v>12.25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7" t="s">
        <v>138</v>
      </c>
      <c r="AU229" s="247" t="s">
        <v>81</v>
      </c>
      <c r="AV229" s="13" t="s">
        <v>81</v>
      </c>
      <c r="AW229" s="13" t="s">
        <v>33</v>
      </c>
      <c r="AX229" s="13" t="s">
        <v>71</v>
      </c>
      <c r="AY229" s="247" t="s">
        <v>127</v>
      </c>
    </row>
    <row r="230" s="13" customFormat="1">
      <c r="A230" s="13"/>
      <c r="B230" s="237"/>
      <c r="C230" s="238"/>
      <c r="D230" s="233" t="s">
        <v>138</v>
      </c>
      <c r="E230" s="239" t="s">
        <v>19</v>
      </c>
      <c r="F230" s="240" t="s">
        <v>820</v>
      </c>
      <c r="G230" s="238"/>
      <c r="H230" s="241">
        <v>0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7" t="s">
        <v>138</v>
      </c>
      <c r="AU230" s="247" t="s">
        <v>81</v>
      </c>
      <c r="AV230" s="13" t="s">
        <v>81</v>
      </c>
      <c r="AW230" s="13" t="s">
        <v>33</v>
      </c>
      <c r="AX230" s="13" t="s">
        <v>71</v>
      </c>
      <c r="AY230" s="247" t="s">
        <v>127</v>
      </c>
    </row>
    <row r="231" s="13" customFormat="1">
      <c r="A231" s="13"/>
      <c r="B231" s="237"/>
      <c r="C231" s="238"/>
      <c r="D231" s="233" t="s">
        <v>138</v>
      </c>
      <c r="E231" s="239" t="s">
        <v>19</v>
      </c>
      <c r="F231" s="240" t="s">
        <v>821</v>
      </c>
      <c r="G231" s="238"/>
      <c r="H231" s="241">
        <v>15.978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7" t="s">
        <v>138</v>
      </c>
      <c r="AU231" s="247" t="s">
        <v>81</v>
      </c>
      <c r="AV231" s="13" t="s">
        <v>81</v>
      </c>
      <c r="AW231" s="13" t="s">
        <v>33</v>
      </c>
      <c r="AX231" s="13" t="s">
        <v>71</v>
      </c>
      <c r="AY231" s="247" t="s">
        <v>127</v>
      </c>
    </row>
    <row r="232" s="13" customFormat="1">
      <c r="A232" s="13"/>
      <c r="B232" s="237"/>
      <c r="C232" s="238"/>
      <c r="D232" s="233" t="s">
        <v>138</v>
      </c>
      <c r="E232" s="239" t="s">
        <v>19</v>
      </c>
      <c r="F232" s="240" t="s">
        <v>822</v>
      </c>
      <c r="G232" s="238"/>
      <c r="H232" s="241">
        <v>15.4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7" t="s">
        <v>138</v>
      </c>
      <c r="AU232" s="247" t="s">
        <v>81</v>
      </c>
      <c r="AV232" s="13" t="s">
        <v>81</v>
      </c>
      <c r="AW232" s="13" t="s">
        <v>33</v>
      </c>
      <c r="AX232" s="13" t="s">
        <v>71</v>
      </c>
      <c r="AY232" s="247" t="s">
        <v>127</v>
      </c>
    </row>
    <row r="233" s="13" customFormat="1">
      <c r="A233" s="13"/>
      <c r="B233" s="237"/>
      <c r="C233" s="238"/>
      <c r="D233" s="233" t="s">
        <v>138</v>
      </c>
      <c r="E233" s="239" t="s">
        <v>19</v>
      </c>
      <c r="F233" s="240" t="s">
        <v>823</v>
      </c>
      <c r="G233" s="238"/>
      <c r="H233" s="241">
        <v>0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7" t="s">
        <v>138</v>
      </c>
      <c r="AU233" s="247" t="s">
        <v>81</v>
      </c>
      <c r="AV233" s="13" t="s">
        <v>81</v>
      </c>
      <c r="AW233" s="13" t="s">
        <v>33</v>
      </c>
      <c r="AX233" s="13" t="s">
        <v>71</v>
      </c>
      <c r="AY233" s="247" t="s">
        <v>127</v>
      </c>
    </row>
    <row r="234" s="15" customFormat="1">
      <c r="A234" s="15"/>
      <c r="B234" s="261"/>
      <c r="C234" s="262"/>
      <c r="D234" s="233" t="s">
        <v>138</v>
      </c>
      <c r="E234" s="263" t="s">
        <v>19</v>
      </c>
      <c r="F234" s="264" t="s">
        <v>323</v>
      </c>
      <c r="G234" s="262"/>
      <c r="H234" s="265">
        <v>54.128</v>
      </c>
      <c r="I234" s="266"/>
      <c r="J234" s="262"/>
      <c r="K234" s="262"/>
      <c r="L234" s="267"/>
      <c r="M234" s="268"/>
      <c r="N234" s="269"/>
      <c r="O234" s="269"/>
      <c r="P234" s="269"/>
      <c r="Q234" s="269"/>
      <c r="R234" s="269"/>
      <c r="S234" s="269"/>
      <c r="T234" s="270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1" t="s">
        <v>138</v>
      </c>
      <c r="AU234" s="271" t="s">
        <v>81</v>
      </c>
      <c r="AV234" s="15" t="s">
        <v>150</v>
      </c>
      <c r="AW234" s="15" t="s">
        <v>33</v>
      </c>
      <c r="AX234" s="15" t="s">
        <v>79</v>
      </c>
      <c r="AY234" s="271" t="s">
        <v>127</v>
      </c>
    </row>
    <row r="235" s="2" customFormat="1" ht="16.5" customHeight="1">
      <c r="A235" s="40"/>
      <c r="B235" s="41"/>
      <c r="C235" s="220" t="s">
        <v>492</v>
      </c>
      <c r="D235" s="220" t="s">
        <v>130</v>
      </c>
      <c r="E235" s="221" t="s">
        <v>824</v>
      </c>
      <c r="F235" s="222" t="s">
        <v>825</v>
      </c>
      <c r="G235" s="223" t="s">
        <v>290</v>
      </c>
      <c r="H235" s="224">
        <v>9.5999999999999996</v>
      </c>
      <c r="I235" s="225"/>
      <c r="J235" s="226">
        <f>ROUND(I235*H235,2)</f>
        <v>0</v>
      </c>
      <c r="K235" s="222" t="s">
        <v>19</v>
      </c>
      <c r="L235" s="46"/>
      <c r="M235" s="227" t="s">
        <v>19</v>
      </c>
      <c r="N235" s="228" t="s">
        <v>42</v>
      </c>
      <c r="O235" s="86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1" t="s">
        <v>150</v>
      </c>
      <c r="AT235" s="231" t="s">
        <v>130</v>
      </c>
      <c r="AU235" s="231" t="s">
        <v>81</v>
      </c>
      <c r="AY235" s="19" t="s">
        <v>127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9" t="s">
        <v>79</v>
      </c>
      <c r="BK235" s="232">
        <f>ROUND(I235*H235,2)</f>
        <v>0</v>
      </c>
      <c r="BL235" s="19" t="s">
        <v>150</v>
      </c>
      <c r="BM235" s="231" t="s">
        <v>826</v>
      </c>
    </row>
    <row r="236" s="2" customFormat="1">
      <c r="A236" s="40"/>
      <c r="B236" s="41"/>
      <c r="C236" s="42"/>
      <c r="D236" s="233" t="s">
        <v>137</v>
      </c>
      <c r="E236" s="42"/>
      <c r="F236" s="234" t="s">
        <v>825</v>
      </c>
      <c r="G236" s="42"/>
      <c r="H236" s="42"/>
      <c r="I236" s="138"/>
      <c r="J236" s="42"/>
      <c r="K236" s="42"/>
      <c r="L236" s="46"/>
      <c r="M236" s="235"/>
      <c r="N236" s="236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137</v>
      </c>
      <c r="AU236" s="19" t="s">
        <v>81</v>
      </c>
    </row>
    <row r="237" s="14" customFormat="1">
      <c r="A237" s="14"/>
      <c r="B237" s="248"/>
      <c r="C237" s="249"/>
      <c r="D237" s="233" t="s">
        <v>138</v>
      </c>
      <c r="E237" s="250" t="s">
        <v>19</v>
      </c>
      <c r="F237" s="251" t="s">
        <v>827</v>
      </c>
      <c r="G237" s="249"/>
      <c r="H237" s="250" t="s">
        <v>19</v>
      </c>
      <c r="I237" s="252"/>
      <c r="J237" s="249"/>
      <c r="K237" s="249"/>
      <c r="L237" s="253"/>
      <c r="M237" s="254"/>
      <c r="N237" s="255"/>
      <c r="O237" s="255"/>
      <c r="P237" s="255"/>
      <c r="Q237" s="255"/>
      <c r="R237" s="255"/>
      <c r="S237" s="255"/>
      <c r="T237" s="25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7" t="s">
        <v>138</v>
      </c>
      <c r="AU237" s="257" t="s">
        <v>81</v>
      </c>
      <c r="AV237" s="14" t="s">
        <v>79</v>
      </c>
      <c r="AW237" s="14" t="s">
        <v>33</v>
      </c>
      <c r="AX237" s="14" t="s">
        <v>71</v>
      </c>
      <c r="AY237" s="257" t="s">
        <v>127</v>
      </c>
    </row>
    <row r="238" s="14" customFormat="1">
      <c r="A238" s="14"/>
      <c r="B238" s="248"/>
      <c r="C238" s="249"/>
      <c r="D238" s="233" t="s">
        <v>138</v>
      </c>
      <c r="E238" s="250" t="s">
        <v>19</v>
      </c>
      <c r="F238" s="251" t="s">
        <v>828</v>
      </c>
      <c r="G238" s="249"/>
      <c r="H238" s="250" t="s">
        <v>19</v>
      </c>
      <c r="I238" s="252"/>
      <c r="J238" s="249"/>
      <c r="K238" s="249"/>
      <c r="L238" s="253"/>
      <c r="M238" s="254"/>
      <c r="N238" s="255"/>
      <c r="O238" s="255"/>
      <c r="P238" s="255"/>
      <c r="Q238" s="255"/>
      <c r="R238" s="255"/>
      <c r="S238" s="255"/>
      <c r="T238" s="25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7" t="s">
        <v>138</v>
      </c>
      <c r="AU238" s="257" t="s">
        <v>81</v>
      </c>
      <c r="AV238" s="14" t="s">
        <v>79</v>
      </c>
      <c r="AW238" s="14" t="s">
        <v>33</v>
      </c>
      <c r="AX238" s="14" t="s">
        <v>71</v>
      </c>
      <c r="AY238" s="257" t="s">
        <v>127</v>
      </c>
    </row>
    <row r="239" s="13" customFormat="1">
      <c r="A239" s="13"/>
      <c r="B239" s="237"/>
      <c r="C239" s="238"/>
      <c r="D239" s="233" t="s">
        <v>138</v>
      </c>
      <c r="E239" s="239" t="s">
        <v>19</v>
      </c>
      <c r="F239" s="240" t="s">
        <v>829</v>
      </c>
      <c r="G239" s="238"/>
      <c r="H239" s="241">
        <v>9.5999999999999996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7" t="s">
        <v>138</v>
      </c>
      <c r="AU239" s="247" t="s">
        <v>81</v>
      </c>
      <c r="AV239" s="13" t="s">
        <v>81</v>
      </c>
      <c r="AW239" s="13" t="s">
        <v>33</v>
      </c>
      <c r="AX239" s="13" t="s">
        <v>79</v>
      </c>
      <c r="AY239" s="247" t="s">
        <v>127</v>
      </c>
    </row>
    <row r="240" s="2" customFormat="1" ht="16.5" customHeight="1">
      <c r="A240" s="40"/>
      <c r="B240" s="41"/>
      <c r="C240" s="220" t="s">
        <v>498</v>
      </c>
      <c r="D240" s="220" t="s">
        <v>130</v>
      </c>
      <c r="E240" s="221" t="s">
        <v>830</v>
      </c>
      <c r="F240" s="222" t="s">
        <v>831</v>
      </c>
      <c r="G240" s="223" t="s">
        <v>448</v>
      </c>
      <c r="H240" s="224">
        <v>31.379999999999999</v>
      </c>
      <c r="I240" s="225"/>
      <c r="J240" s="226">
        <f>ROUND(I240*H240,2)</f>
        <v>0</v>
      </c>
      <c r="K240" s="222" t="s">
        <v>134</v>
      </c>
      <c r="L240" s="46"/>
      <c r="M240" s="227" t="s">
        <v>19</v>
      </c>
      <c r="N240" s="228" t="s">
        <v>42</v>
      </c>
      <c r="O240" s="86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150</v>
      </c>
      <c r="AT240" s="231" t="s">
        <v>130</v>
      </c>
      <c r="AU240" s="231" t="s">
        <v>81</v>
      </c>
      <c r="AY240" s="19" t="s">
        <v>127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9" t="s">
        <v>79</v>
      </c>
      <c r="BK240" s="232">
        <f>ROUND(I240*H240,2)</f>
        <v>0</v>
      </c>
      <c r="BL240" s="19" t="s">
        <v>150</v>
      </c>
      <c r="BM240" s="231" t="s">
        <v>832</v>
      </c>
    </row>
    <row r="241" s="2" customFormat="1">
      <c r="A241" s="40"/>
      <c r="B241" s="41"/>
      <c r="C241" s="42"/>
      <c r="D241" s="233" t="s">
        <v>137</v>
      </c>
      <c r="E241" s="42"/>
      <c r="F241" s="234" t="s">
        <v>833</v>
      </c>
      <c r="G241" s="42"/>
      <c r="H241" s="42"/>
      <c r="I241" s="138"/>
      <c r="J241" s="42"/>
      <c r="K241" s="42"/>
      <c r="L241" s="46"/>
      <c r="M241" s="235"/>
      <c r="N241" s="236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137</v>
      </c>
      <c r="AU241" s="19" t="s">
        <v>81</v>
      </c>
    </row>
    <row r="242" s="14" customFormat="1">
      <c r="A242" s="14"/>
      <c r="B242" s="248"/>
      <c r="C242" s="249"/>
      <c r="D242" s="233" t="s">
        <v>138</v>
      </c>
      <c r="E242" s="250" t="s">
        <v>19</v>
      </c>
      <c r="F242" s="251" t="s">
        <v>834</v>
      </c>
      <c r="G242" s="249"/>
      <c r="H242" s="250" t="s">
        <v>19</v>
      </c>
      <c r="I242" s="252"/>
      <c r="J242" s="249"/>
      <c r="K242" s="249"/>
      <c r="L242" s="253"/>
      <c r="M242" s="254"/>
      <c r="N242" s="255"/>
      <c r="O242" s="255"/>
      <c r="P242" s="255"/>
      <c r="Q242" s="255"/>
      <c r="R242" s="255"/>
      <c r="S242" s="255"/>
      <c r="T242" s="25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7" t="s">
        <v>138</v>
      </c>
      <c r="AU242" s="257" t="s">
        <v>81</v>
      </c>
      <c r="AV242" s="14" t="s">
        <v>79</v>
      </c>
      <c r="AW242" s="14" t="s">
        <v>33</v>
      </c>
      <c r="AX242" s="14" t="s">
        <v>71</v>
      </c>
      <c r="AY242" s="257" t="s">
        <v>127</v>
      </c>
    </row>
    <row r="243" s="13" customFormat="1">
      <c r="A243" s="13"/>
      <c r="B243" s="237"/>
      <c r="C243" s="238"/>
      <c r="D243" s="233" t="s">
        <v>138</v>
      </c>
      <c r="E243" s="239" t="s">
        <v>19</v>
      </c>
      <c r="F243" s="240" t="s">
        <v>835</v>
      </c>
      <c r="G243" s="238"/>
      <c r="H243" s="241">
        <v>18.66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7" t="s">
        <v>138</v>
      </c>
      <c r="AU243" s="247" t="s">
        <v>81</v>
      </c>
      <c r="AV243" s="13" t="s">
        <v>81</v>
      </c>
      <c r="AW243" s="13" t="s">
        <v>33</v>
      </c>
      <c r="AX243" s="13" t="s">
        <v>71</v>
      </c>
      <c r="AY243" s="247" t="s">
        <v>127</v>
      </c>
    </row>
    <row r="244" s="13" customFormat="1">
      <c r="A244" s="13"/>
      <c r="B244" s="237"/>
      <c r="C244" s="238"/>
      <c r="D244" s="233" t="s">
        <v>138</v>
      </c>
      <c r="E244" s="239" t="s">
        <v>19</v>
      </c>
      <c r="F244" s="240" t="s">
        <v>836</v>
      </c>
      <c r="G244" s="238"/>
      <c r="H244" s="241">
        <v>12.720000000000001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7" t="s">
        <v>138</v>
      </c>
      <c r="AU244" s="247" t="s">
        <v>81</v>
      </c>
      <c r="AV244" s="13" t="s">
        <v>81</v>
      </c>
      <c r="AW244" s="13" t="s">
        <v>33</v>
      </c>
      <c r="AX244" s="13" t="s">
        <v>71</v>
      </c>
      <c r="AY244" s="247" t="s">
        <v>127</v>
      </c>
    </row>
    <row r="245" s="15" customFormat="1">
      <c r="A245" s="15"/>
      <c r="B245" s="261"/>
      <c r="C245" s="262"/>
      <c r="D245" s="233" t="s">
        <v>138</v>
      </c>
      <c r="E245" s="263" t="s">
        <v>19</v>
      </c>
      <c r="F245" s="264" t="s">
        <v>323</v>
      </c>
      <c r="G245" s="262"/>
      <c r="H245" s="265">
        <v>31.379999999999999</v>
      </c>
      <c r="I245" s="266"/>
      <c r="J245" s="262"/>
      <c r="K245" s="262"/>
      <c r="L245" s="267"/>
      <c r="M245" s="268"/>
      <c r="N245" s="269"/>
      <c r="O245" s="269"/>
      <c r="P245" s="269"/>
      <c r="Q245" s="269"/>
      <c r="R245" s="269"/>
      <c r="S245" s="269"/>
      <c r="T245" s="270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1" t="s">
        <v>138</v>
      </c>
      <c r="AU245" s="271" t="s">
        <v>81</v>
      </c>
      <c r="AV245" s="15" t="s">
        <v>150</v>
      </c>
      <c r="AW245" s="15" t="s">
        <v>33</v>
      </c>
      <c r="AX245" s="15" t="s">
        <v>79</v>
      </c>
      <c r="AY245" s="271" t="s">
        <v>127</v>
      </c>
    </row>
    <row r="246" s="12" customFormat="1" ht="22.8" customHeight="1">
      <c r="A246" s="12"/>
      <c r="B246" s="204"/>
      <c r="C246" s="205"/>
      <c r="D246" s="206" t="s">
        <v>70</v>
      </c>
      <c r="E246" s="218" t="s">
        <v>145</v>
      </c>
      <c r="F246" s="218" t="s">
        <v>837</v>
      </c>
      <c r="G246" s="205"/>
      <c r="H246" s="205"/>
      <c r="I246" s="208"/>
      <c r="J246" s="219">
        <f>BK246</f>
        <v>0</v>
      </c>
      <c r="K246" s="205"/>
      <c r="L246" s="210"/>
      <c r="M246" s="211"/>
      <c r="N246" s="212"/>
      <c r="O246" s="212"/>
      <c r="P246" s="213">
        <f>SUM(P247:P364)</f>
        <v>0</v>
      </c>
      <c r="Q246" s="212"/>
      <c r="R246" s="213">
        <f>SUM(R247:R364)</f>
        <v>69.743485279999987</v>
      </c>
      <c r="S246" s="212"/>
      <c r="T246" s="214">
        <f>SUM(T247:T364)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5" t="s">
        <v>79</v>
      </c>
      <c r="AT246" s="216" t="s">
        <v>70</v>
      </c>
      <c r="AU246" s="216" t="s">
        <v>79</v>
      </c>
      <c r="AY246" s="215" t="s">
        <v>127</v>
      </c>
      <c r="BK246" s="217">
        <f>SUM(BK247:BK364)</f>
        <v>0</v>
      </c>
    </row>
    <row r="247" s="2" customFormat="1" ht="16.5" customHeight="1">
      <c r="A247" s="40"/>
      <c r="B247" s="41"/>
      <c r="C247" s="220" t="s">
        <v>503</v>
      </c>
      <c r="D247" s="220" t="s">
        <v>130</v>
      </c>
      <c r="E247" s="221" t="s">
        <v>838</v>
      </c>
      <c r="F247" s="222" t="s">
        <v>839</v>
      </c>
      <c r="G247" s="223" t="s">
        <v>296</v>
      </c>
      <c r="H247" s="224">
        <v>48</v>
      </c>
      <c r="I247" s="225"/>
      <c r="J247" s="226">
        <f>ROUND(I247*H247,2)</f>
        <v>0</v>
      </c>
      <c r="K247" s="222" t="s">
        <v>134</v>
      </c>
      <c r="L247" s="46"/>
      <c r="M247" s="227" t="s">
        <v>19</v>
      </c>
      <c r="N247" s="228" t="s">
        <v>42</v>
      </c>
      <c r="O247" s="86"/>
      <c r="P247" s="229">
        <f>O247*H247</f>
        <v>0</v>
      </c>
      <c r="Q247" s="229">
        <v>0.0011900000000000001</v>
      </c>
      <c r="R247" s="229">
        <f>Q247*H247</f>
        <v>0.057120000000000004</v>
      </c>
      <c r="S247" s="229">
        <v>0</v>
      </c>
      <c r="T247" s="230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1" t="s">
        <v>150</v>
      </c>
      <c r="AT247" s="231" t="s">
        <v>130</v>
      </c>
      <c r="AU247" s="231" t="s">
        <v>81</v>
      </c>
      <c r="AY247" s="19" t="s">
        <v>127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9" t="s">
        <v>79</v>
      </c>
      <c r="BK247" s="232">
        <f>ROUND(I247*H247,2)</f>
        <v>0</v>
      </c>
      <c r="BL247" s="19" t="s">
        <v>150</v>
      </c>
      <c r="BM247" s="231" t="s">
        <v>840</v>
      </c>
    </row>
    <row r="248" s="2" customFormat="1">
      <c r="A248" s="40"/>
      <c r="B248" s="41"/>
      <c r="C248" s="42"/>
      <c r="D248" s="233" t="s">
        <v>137</v>
      </c>
      <c r="E248" s="42"/>
      <c r="F248" s="234" t="s">
        <v>839</v>
      </c>
      <c r="G248" s="42"/>
      <c r="H248" s="42"/>
      <c r="I248" s="138"/>
      <c r="J248" s="42"/>
      <c r="K248" s="42"/>
      <c r="L248" s="46"/>
      <c r="M248" s="235"/>
      <c r="N248" s="236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137</v>
      </c>
      <c r="AU248" s="19" t="s">
        <v>81</v>
      </c>
    </row>
    <row r="249" s="14" customFormat="1">
      <c r="A249" s="14"/>
      <c r="B249" s="248"/>
      <c r="C249" s="249"/>
      <c r="D249" s="233" t="s">
        <v>138</v>
      </c>
      <c r="E249" s="250" t="s">
        <v>19</v>
      </c>
      <c r="F249" s="251" t="s">
        <v>841</v>
      </c>
      <c r="G249" s="249"/>
      <c r="H249" s="250" t="s">
        <v>19</v>
      </c>
      <c r="I249" s="252"/>
      <c r="J249" s="249"/>
      <c r="K249" s="249"/>
      <c r="L249" s="253"/>
      <c r="M249" s="254"/>
      <c r="N249" s="255"/>
      <c r="O249" s="255"/>
      <c r="P249" s="255"/>
      <c r="Q249" s="255"/>
      <c r="R249" s="255"/>
      <c r="S249" s="255"/>
      <c r="T249" s="25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7" t="s">
        <v>138</v>
      </c>
      <c r="AU249" s="257" t="s">
        <v>81</v>
      </c>
      <c r="AV249" s="14" t="s">
        <v>79</v>
      </c>
      <c r="AW249" s="14" t="s">
        <v>33</v>
      </c>
      <c r="AX249" s="14" t="s">
        <v>71</v>
      </c>
      <c r="AY249" s="257" t="s">
        <v>127</v>
      </c>
    </row>
    <row r="250" s="13" customFormat="1">
      <c r="A250" s="13"/>
      <c r="B250" s="237"/>
      <c r="C250" s="238"/>
      <c r="D250" s="233" t="s">
        <v>138</v>
      </c>
      <c r="E250" s="239" t="s">
        <v>19</v>
      </c>
      <c r="F250" s="240" t="s">
        <v>842</v>
      </c>
      <c r="G250" s="238"/>
      <c r="H250" s="241">
        <v>16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7" t="s">
        <v>138</v>
      </c>
      <c r="AU250" s="247" t="s">
        <v>81</v>
      </c>
      <c r="AV250" s="13" t="s">
        <v>81</v>
      </c>
      <c r="AW250" s="13" t="s">
        <v>33</v>
      </c>
      <c r="AX250" s="13" t="s">
        <v>71</v>
      </c>
      <c r="AY250" s="247" t="s">
        <v>127</v>
      </c>
    </row>
    <row r="251" s="13" customFormat="1">
      <c r="A251" s="13"/>
      <c r="B251" s="237"/>
      <c r="C251" s="238"/>
      <c r="D251" s="233" t="s">
        <v>138</v>
      </c>
      <c r="E251" s="239" t="s">
        <v>19</v>
      </c>
      <c r="F251" s="240" t="s">
        <v>843</v>
      </c>
      <c r="G251" s="238"/>
      <c r="H251" s="241">
        <v>32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7" t="s">
        <v>138</v>
      </c>
      <c r="AU251" s="247" t="s">
        <v>81</v>
      </c>
      <c r="AV251" s="13" t="s">
        <v>81</v>
      </c>
      <c r="AW251" s="13" t="s">
        <v>33</v>
      </c>
      <c r="AX251" s="13" t="s">
        <v>71</v>
      </c>
      <c r="AY251" s="247" t="s">
        <v>127</v>
      </c>
    </row>
    <row r="252" s="15" customFormat="1">
      <c r="A252" s="15"/>
      <c r="B252" s="261"/>
      <c r="C252" s="262"/>
      <c r="D252" s="233" t="s">
        <v>138</v>
      </c>
      <c r="E252" s="263" t="s">
        <v>19</v>
      </c>
      <c r="F252" s="264" t="s">
        <v>323</v>
      </c>
      <c r="G252" s="262"/>
      <c r="H252" s="265">
        <v>48</v>
      </c>
      <c r="I252" s="266"/>
      <c r="J252" s="262"/>
      <c r="K252" s="262"/>
      <c r="L252" s="267"/>
      <c r="M252" s="268"/>
      <c r="N252" s="269"/>
      <c r="O252" s="269"/>
      <c r="P252" s="269"/>
      <c r="Q252" s="269"/>
      <c r="R252" s="269"/>
      <c r="S252" s="269"/>
      <c r="T252" s="270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1" t="s">
        <v>138</v>
      </c>
      <c r="AU252" s="271" t="s">
        <v>81</v>
      </c>
      <c r="AV252" s="15" t="s">
        <v>150</v>
      </c>
      <c r="AW252" s="15" t="s">
        <v>33</v>
      </c>
      <c r="AX252" s="15" t="s">
        <v>79</v>
      </c>
      <c r="AY252" s="271" t="s">
        <v>127</v>
      </c>
    </row>
    <row r="253" s="2" customFormat="1" ht="16.5" customHeight="1">
      <c r="A253" s="40"/>
      <c r="B253" s="41"/>
      <c r="C253" s="220" t="s">
        <v>509</v>
      </c>
      <c r="D253" s="220" t="s">
        <v>130</v>
      </c>
      <c r="E253" s="221" t="s">
        <v>844</v>
      </c>
      <c r="F253" s="222" t="s">
        <v>839</v>
      </c>
      <c r="G253" s="223" t="s">
        <v>296</v>
      </c>
      <c r="H253" s="224">
        <v>48</v>
      </c>
      <c r="I253" s="225"/>
      <c r="J253" s="226">
        <f>ROUND(I253*H253,2)</f>
        <v>0</v>
      </c>
      <c r="K253" s="222" t="s">
        <v>19</v>
      </c>
      <c r="L253" s="46"/>
      <c r="M253" s="227" t="s">
        <v>19</v>
      </c>
      <c r="N253" s="228" t="s">
        <v>42</v>
      </c>
      <c r="O253" s="86"/>
      <c r="P253" s="229">
        <f>O253*H253</f>
        <v>0</v>
      </c>
      <c r="Q253" s="229">
        <v>0.0011900000000000001</v>
      </c>
      <c r="R253" s="229">
        <f>Q253*H253</f>
        <v>0.057120000000000004</v>
      </c>
      <c r="S253" s="229">
        <v>0</v>
      </c>
      <c r="T253" s="230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1" t="s">
        <v>150</v>
      </c>
      <c r="AT253" s="231" t="s">
        <v>130</v>
      </c>
      <c r="AU253" s="231" t="s">
        <v>81</v>
      </c>
      <c r="AY253" s="19" t="s">
        <v>127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9" t="s">
        <v>79</v>
      </c>
      <c r="BK253" s="232">
        <f>ROUND(I253*H253,2)</f>
        <v>0</v>
      </c>
      <c r="BL253" s="19" t="s">
        <v>150</v>
      </c>
      <c r="BM253" s="231" t="s">
        <v>845</v>
      </c>
    </row>
    <row r="254" s="2" customFormat="1">
      <c r="A254" s="40"/>
      <c r="B254" s="41"/>
      <c r="C254" s="42"/>
      <c r="D254" s="233" t="s">
        <v>137</v>
      </c>
      <c r="E254" s="42"/>
      <c r="F254" s="234" t="s">
        <v>846</v>
      </c>
      <c r="G254" s="42"/>
      <c r="H254" s="42"/>
      <c r="I254" s="138"/>
      <c r="J254" s="42"/>
      <c r="K254" s="42"/>
      <c r="L254" s="46"/>
      <c r="M254" s="235"/>
      <c r="N254" s="236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137</v>
      </c>
      <c r="AU254" s="19" t="s">
        <v>81</v>
      </c>
    </row>
    <row r="255" s="14" customFormat="1">
      <c r="A255" s="14"/>
      <c r="B255" s="248"/>
      <c r="C255" s="249"/>
      <c r="D255" s="233" t="s">
        <v>138</v>
      </c>
      <c r="E255" s="250" t="s">
        <v>19</v>
      </c>
      <c r="F255" s="251" t="s">
        <v>841</v>
      </c>
      <c r="G255" s="249"/>
      <c r="H255" s="250" t="s">
        <v>19</v>
      </c>
      <c r="I255" s="252"/>
      <c r="J255" s="249"/>
      <c r="K255" s="249"/>
      <c r="L255" s="253"/>
      <c r="M255" s="254"/>
      <c r="N255" s="255"/>
      <c r="O255" s="255"/>
      <c r="P255" s="255"/>
      <c r="Q255" s="255"/>
      <c r="R255" s="255"/>
      <c r="S255" s="255"/>
      <c r="T255" s="25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7" t="s">
        <v>138</v>
      </c>
      <c r="AU255" s="257" t="s">
        <v>81</v>
      </c>
      <c r="AV255" s="14" t="s">
        <v>79</v>
      </c>
      <c r="AW255" s="14" t="s">
        <v>33</v>
      </c>
      <c r="AX255" s="14" t="s">
        <v>71</v>
      </c>
      <c r="AY255" s="257" t="s">
        <v>127</v>
      </c>
    </row>
    <row r="256" s="13" customFormat="1">
      <c r="A256" s="13"/>
      <c r="B256" s="237"/>
      <c r="C256" s="238"/>
      <c r="D256" s="233" t="s">
        <v>138</v>
      </c>
      <c r="E256" s="239" t="s">
        <v>19</v>
      </c>
      <c r="F256" s="240" t="s">
        <v>842</v>
      </c>
      <c r="G256" s="238"/>
      <c r="H256" s="241">
        <v>16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7" t="s">
        <v>138</v>
      </c>
      <c r="AU256" s="247" t="s">
        <v>81</v>
      </c>
      <c r="AV256" s="13" t="s">
        <v>81</v>
      </c>
      <c r="AW256" s="13" t="s">
        <v>33</v>
      </c>
      <c r="AX256" s="13" t="s">
        <v>71</v>
      </c>
      <c r="AY256" s="247" t="s">
        <v>127</v>
      </c>
    </row>
    <row r="257" s="13" customFormat="1">
      <c r="A257" s="13"/>
      <c r="B257" s="237"/>
      <c r="C257" s="238"/>
      <c r="D257" s="233" t="s">
        <v>138</v>
      </c>
      <c r="E257" s="239" t="s">
        <v>19</v>
      </c>
      <c r="F257" s="240" t="s">
        <v>843</v>
      </c>
      <c r="G257" s="238"/>
      <c r="H257" s="241">
        <v>32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7" t="s">
        <v>138</v>
      </c>
      <c r="AU257" s="247" t="s">
        <v>81</v>
      </c>
      <c r="AV257" s="13" t="s">
        <v>81</v>
      </c>
      <c r="AW257" s="13" t="s">
        <v>33</v>
      </c>
      <c r="AX257" s="13" t="s">
        <v>71</v>
      </c>
      <c r="AY257" s="247" t="s">
        <v>127</v>
      </c>
    </row>
    <row r="258" s="15" customFormat="1">
      <c r="A258" s="15"/>
      <c r="B258" s="261"/>
      <c r="C258" s="262"/>
      <c r="D258" s="233" t="s">
        <v>138</v>
      </c>
      <c r="E258" s="263" t="s">
        <v>19</v>
      </c>
      <c r="F258" s="264" t="s">
        <v>323</v>
      </c>
      <c r="G258" s="262"/>
      <c r="H258" s="265">
        <v>48</v>
      </c>
      <c r="I258" s="266"/>
      <c r="J258" s="262"/>
      <c r="K258" s="262"/>
      <c r="L258" s="267"/>
      <c r="M258" s="268"/>
      <c r="N258" s="269"/>
      <c r="O258" s="269"/>
      <c r="P258" s="269"/>
      <c r="Q258" s="269"/>
      <c r="R258" s="269"/>
      <c r="S258" s="269"/>
      <c r="T258" s="270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71" t="s">
        <v>138</v>
      </c>
      <c r="AU258" s="271" t="s">
        <v>81</v>
      </c>
      <c r="AV258" s="15" t="s">
        <v>150</v>
      </c>
      <c r="AW258" s="15" t="s">
        <v>33</v>
      </c>
      <c r="AX258" s="15" t="s">
        <v>79</v>
      </c>
      <c r="AY258" s="271" t="s">
        <v>127</v>
      </c>
    </row>
    <row r="259" s="2" customFormat="1" ht="16.5" customHeight="1">
      <c r="A259" s="40"/>
      <c r="B259" s="41"/>
      <c r="C259" s="220" t="s">
        <v>515</v>
      </c>
      <c r="D259" s="220" t="s">
        <v>130</v>
      </c>
      <c r="E259" s="221" t="s">
        <v>847</v>
      </c>
      <c r="F259" s="222" t="s">
        <v>848</v>
      </c>
      <c r="G259" s="223" t="s">
        <v>448</v>
      </c>
      <c r="H259" s="224">
        <v>73.081999999999994</v>
      </c>
      <c r="I259" s="225"/>
      <c r="J259" s="226">
        <f>ROUND(I259*H259,2)</f>
        <v>0</v>
      </c>
      <c r="K259" s="222" t="s">
        <v>134</v>
      </c>
      <c r="L259" s="46"/>
      <c r="M259" s="227" t="s">
        <v>19</v>
      </c>
      <c r="N259" s="228" t="s">
        <v>42</v>
      </c>
      <c r="O259" s="86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1" t="s">
        <v>150</v>
      </c>
      <c r="AT259" s="231" t="s">
        <v>130</v>
      </c>
      <c r="AU259" s="231" t="s">
        <v>81</v>
      </c>
      <c r="AY259" s="19" t="s">
        <v>127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9" t="s">
        <v>79</v>
      </c>
      <c r="BK259" s="232">
        <f>ROUND(I259*H259,2)</f>
        <v>0</v>
      </c>
      <c r="BL259" s="19" t="s">
        <v>150</v>
      </c>
      <c r="BM259" s="231" t="s">
        <v>849</v>
      </c>
    </row>
    <row r="260" s="2" customFormat="1">
      <c r="A260" s="40"/>
      <c r="B260" s="41"/>
      <c r="C260" s="42"/>
      <c r="D260" s="233" t="s">
        <v>137</v>
      </c>
      <c r="E260" s="42"/>
      <c r="F260" s="234" t="s">
        <v>850</v>
      </c>
      <c r="G260" s="42"/>
      <c r="H260" s="42"/>
      <c r="I260" s="138"/>
      <c r="J260" s="42"/>
      <c r="K260" s="42"/>
      <c r="L260" s="46"/>
      <c r="M260" s="235"/>
      <c r="N260" s="236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137</v>
      </c>
      <c r="AU260" s="19" t="s">
        <v>81</v>
      </c>
    </row>
    <row r="261" s="14" customFormat="1">
      <c r="A261" s="14"/>
      <c r="B261" s="248"/>
      <c r="C261" s="249"/>
      <c r="D261" s="233" t="s">
        <v>138</v>
      </c>
      <c r="E261" s="250" t="s">
        <v>19</v>
      </c>
      <c r="F261" s="251" t="s">
        <v>851</v>
      </c>
      <c r="G261" s="249"/>
      <c r="H261" s="250" t="s">
        <v>19</v>
      </c>
      <c r="I261" s="252"/>
      <c r="J261" s="249"/>
      <c r="K261" s="249"/>
      <c r="L261" s="253"/>
      <c r="M261" s="254"/>
      <c r="N261" s="255"/>
      <c r="O261" s="255"/>
      <c r="P261" s="255"/>
      <c r="Q261" s="255"/>
      <c r="R261" s="255"/>
      <c r="S261" s="255"/>
      <c r="T261" s="25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7" t="s">
        <v>138</v>
      </c>
      <c r="AU261" s="257" t="s">
        <v>81</v>
      </c>
      <c r="AV261" s="14" t="s">
        <v>79</v>
      </c>
      <c r="AW261" s="14" t="s">
        <v>33</v>
      </c>
      <c r="AX261" s="14" t="s">
        <v>71</v>
      </c>
      <c r="AY261" s="257" t="s">
        <v>127</v>
      </c>
    </row>
    <row r="262" s="13" customFormat="1">
      <c r="A262" s="13"/>
      <c r="B262" s="237"/>
      <c r="C262" s="238"/>
      <c r="D262" s="233" t="s">
        <v>138</v>
      </c>
      <c r="E262" s="239" t="s">
        <v>19</v>
      </c>
      <c r="F262" s="240" t="s">
        <v>852</v>
      </c>
      <c r="G262" s="238"/>
      <c r="H262" s="241">
        <v>27.327999999999999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138</v>
      </c>
      <c r="AU262" s="247" t="s">
        <v>81</v>
      </c>
      <c r="AV262" s="13" t="s">
        <v>81</v>
      </c>
      <c r="AW262" s="13" t="s">
        <v>33</v>
      </c>
      <c r="AX262" s="13" t="s">
        <v>71</v>
      </c>
      <c r="AY262" s="247" t="s">
        <v>127</v>
      </c>
    </row>
    <row r="263" s="13" customFormat="1">
      <c r="A263" s="13"/>
      <c r="B263" s="237"/>
      <c r="C263" s="238"/>
      <c r="D263" s="233" t="s">
        <v>138</v>
      </c>
      <c r="E263" s="239" t="s">
        <v>19</v>
      </c>
      <c r="F263" s="240" t="s">
        <v>853</v>
      </c>
      <c r="G263" s="238"/>
      <c r="H263" s="241">
        <v>31.068000000000001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7" t="s">
        <v>138</v>
      </c>
      <c r="AU263" s="247" t="s">
        <v>81</v>
      </c>
      <c r="AV263" s="13" t="s">
        <v>81</v>
      </c>
      <c r="AW263" s="13" t="s">
        <v>33</v>
      </c>
      <c r="AX263" s="13" t="s">
        <v>71</v>
      </c>
      <c r="AY263" s="247" t="s">
        <v>127</v>
      </c>
    </row>
    <row r="264" s="13" customFormat="1">
      <c r="A264" s="13"/>
      <c r="B264" s="237"/>
      <c r="C264" s="238"/>
      <c r="D264" s="233" t="s">
        <v>138</v>
      </c>
      <c r="E264" s="239" t="s">
        <v>19</v>
      </c>
      <c r="F264" s="240" t="s">
        <v>854</v>
      </c>
      <c r="G264" s="238"/>
      <c r="H264" s="241">
        <v>14.686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7" t="s">
        <v>138</v>
      </c>
      <c r="AU264" s="247" t="s">
        <v>81</v>
      </c>
      <c r="AV264" s="13" t="s">
        <v>81</v>
      </c>
      <c r="AW264" s="13" t="s">
        <v>33</v>
      </c>
      <c r="AX264" s="13" t="s">
        <v>71</v>
      </c>
      <c r="AY264" s="247" t="s">
        <v>127</v>
      </c>
    </row>
    <row r="265" s="15" customFormat="1">
      <c r="A265" s="15"/>
      <c r="B265" s="261"/>
      <c r="C265" s="262"/>
      <c r="D265" s="233" t="s">
        <v>138</v>
      </c>
      <c r="E265" s="263" t="s">
        <v>19</v>
      </c>
      <c r="F265" s="264" t="s">
        <v>323</v>
      </c>
      <c r="G265" s="262"/>
      <c r="H265" s="265">
        <v>73.081999999999994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71" t="s">
        <v>138</v>
      </c>
      <c r="AU265" s="271" t="s">
        <v>81</v>
      </c>
      <c r="AV265" s="15" t="s">
        <v>150</v>
      </c>
      <c r="AW265" s="15" t="s">
        <v>33</v>
      </c>
      <c r="AX265" s="15" t="s">
        <v>79</v>
      </c>
      <c r="AY265" s="271" t="s">
        <v>127</v>
      </c>
    </row>
    <row r="266" s="2" customFormat="1" ht="16.5" customHeight="1">
      <c r="A266" s="40"/>
      <c r="B266" s="41"/>
      <c r="C266" s="220" t="s">
        <v>520</v>
      </c>
      <c r="D266" s="220" t="s">
        <v>130</v>
      </c>
      <c r="E266" s="221" t="s">
        <v>855</v>
      </c>
      <c r="F266" s="222" t="s">
        <v>856</v>
      </c>
      <c r="G266" s="223" t="s">
        <v>290</v>
      </c>
      <c r="H266" s="224">
        <v>191.55500000000001</v>
      </c>
      <c r="I266" s="225"/>
      <c r="J266" s="226">
        <f>ROUND(I266*H266,2)</f>
        <v>0</v>
      </c>
      <c r="K266" s="222" t="s">
        <v>134</v>
      </c>
      <c r="L266" s="46"/>
      <c r="M266" s="227" t="s">
        <v>19</v>
      </c>
      <c r="N266" s="228" t="s">
        <v>42</v>
      </c>
      <c r="O266" s="86"/>
      <c r="P266" s="229">
        <f>O266*H266</f>
        <v>0</v>
      </c>
      <c r="Q266" s="229">
        <v>0.041739999999999999</v>
      </c>
      <c r="R266" s="229">
        <f>Q266*H266</f>
        <v>7.9955056999999998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150</v>
      </c>
      <c r="AT266" s="231" t="s">
        <v>130</v>
      </c>
      <c r="AU266" s="231" t="s">
        <v>81</v>
      </c>
      <c r="AY266" s="19" t="s">
        <v>127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9" t="s">
        <v>79</v>
      </c>
      <c r="BK266" s="232">
        <f>ROUND(I266*H266,2)</f>
        <v>0</v>
      </c>
      <c r="BL266" s="19" t="s">
        <v>150</v>
      </c>
      <c r="BM266" s="231" t="s">
        <v>857</v>
      </c>
    </row>
    <row r="267" s="2" customFormat="1">
      <c r="A267" s="40"/>
      <c r="B267" s="41"/>
      <c r="C267" s="42"/>
      <c r="D267" s="233" t="s">
        <v>137</v>
      </c>
      <c r="E267" s="42"/>
      <c r="F267" s="234" t="s">
        <v>858</v>
      </c>
      <c r="G267" s="42"/>
      <c r="H267" s="42"/>
      <c r="I267" s="138"/>
      <c r="J267" s="42"/>
      <c r="K267" s="42"/>
      <c r="L267" s="46"/>
      <c r="M267" s="235"/>
      <c r="N267" s="236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137</v>
      </c>
      <c r="AU267" s="19" t="s">
        <v>81</v>
      </c>
    </row>
    <row r="268" s="13" customFormat="1">
      <c r="A268" s="13"/>
      <c r="B268" s="237"/>
      <c r="C268" s="238"/>
      <c r="D268" s="233" t="s">
        <v>138</v>
      </c>
      <c r="E268" s="239" t="s">
        <v>19</v>
      </c>
      <c r="F268" s="240" t="s">
        <v>859</v>
      </c>
      <c r="G268" s="238"/>
      <c r="H268" s="241">
        <v>93.930000000000007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7" t="s">
        <v>138</v>
      </c>
      <c r="AU268" s="247" t="s">
        <v>81</v>
      </c>
      <c r="AV268" s="13" t="s">
        <v>81</v>
      </c>
      <c r="AW268" s="13" t="s">
        <v>33</v>
      </c>
      <c r="AX268" s="13" t="s">
        <v>71</v>
      </c>
      <c r="AY268" s="247" t="s">
        <v>127</v>
      </c>
    </row>
    <row r="269" s="13" customFormat="1">
      <c r="A269" s="13"/>
      <c r="B269" s="237"/>
      <c r="C269" s="238"/>
      <c r="D269" s="233" t="s">
        <v>138</v>
      </c>
      <c r="E269" s="239" t="s">
        <v>19</v>
      </c>
      <c r="F269" s="240" t="s">
        <v>860</v>
      </c>
      <c r="G269" s="238"/>
      <c r="H269" s="241">
        <v>45.264000000000003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7" t="s">
        <v>138</v>
      </c>
      <c r="AU269" s="247" t="s">
        <v>81</v>
      </c>
      <c r="AV269" s="13" t="s">
        <v>81</v>
      </c>
      <c r="AW269" s="13" t="s">
        <v>33</v>
      </c>
      <c r="AX269" s="13" t="s">
        <v>71</v>
      </c>
      <c r="AY269" s="247" t="s">
        <v>127</v>
      </c>
    </row>
    <row r="270" s="13" customFormat="1">
      <c r="A270" s="13"/>
      <c r="B270" s="237"/>
      <c r="C270" s="238"/>
      <c r="D270" s="233" t="s">
        <v>138</v>
      </c>
      <c r="E270" s="239" t="s">
        <v>19</v>
      </c>
      <c r="F270" s="240" t="s">
        <v>861</v>
      </c>
      <c r="G270" s="238"/>
      <c r="H270" s="241">
        <v>52.360999999999997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7" t="s">
        <v>138</v>
      </c>
      <c r="AU270" s="247" t="s">
        <v>81</v>
      </c>
      <c r="AV270" s="13" t="s">
        <v>81</v>
      </c>
      <c r="AW270" s="13" t="s">
        <v>33</v>
      </c>
      <c r="AX270" s="13" t="s">
        <v>71</v>
      </c>
      <c r="AY270" s="247" t="s">
        <v>127</v>
      </c>
    </row>
    <row r="271" s="15" customFormat="1">
      <c r="A271" s="15"/>
      <c r="B271" s="261"/>
      <c r="C271" s="262"/>
      <c r="D271" s="233" t="s">
        <v>138</v>
      </c>
      <c r="E271" s="263" t="s">
        <v>19</v>
      </c>
      <c r="F271" s="264" t="s">
        <v>323</v>
      </c>
      <c r="G271" s="262"/>
      <c r="H271" s="265">
        <v>191.55500000000001</v>
      </c>
      <c r="I271" s="266"/>
      <c r="J271" s="262"/>
      <c r="K271" s="262"/>
      <c r="L271" s="267"/>
      <c r="M271" s="268"/>
      <c r="N271" s="269"/>
      <c r="O271" s="269"/>
      <c r="P271" s="269"/>
      <c r="Q271" s="269"/>
      <c r="R271" s="269"/>
      <c r="S271" s="269"/>
      <c r="T271" s="270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71" t="s">
        <v>138</v>
      </c>
      <c r="AU271" s="271" t="s">
        <v>81</v>
      </c>
      <c r="AV271" s="15" t="s">
        <v>150</v>
      </c>
      <c r="AW271" s="15" t="s">
        <v>33</v>
      </c>
      <c r="AX271" s="15" t="s">
        <v>79</v>
      </c>
      <c r="AY271" s="271" t="s">
        <v>127</v>
      </c>
    </row>
    <row r="272" s="2" customFormat="1" ht="16.5" customHeight="1">
      <c r="A272" s="40"/>
      <c r="B272" s="41"/>
      <c r="C272" s="220" t="s">
        <v>525</v>
      </c>
      <c r="D272" s="220" t="s">
        <v>130</v>
      </c>
      <c r="E272" s="221" t="s">
        <v>862</v>
      </c>
      <c r="F272" s="222" t="s">
        <v>863</v>
      </c>
      <c r="G272" s="223" t="s">
        <v>290</v>
      </c>
      <c r="H272" s="224">
        <v>191.55500000000001</v>
      </c>
      <c r="I272" s="225"/>
      <c r="J272" s="226">
        <f>ROUND(I272*H272,2)</f>
        <v>0</v>
      </c>
      <c r="K272" s="222" t="s">
        <v>134</v>
      </c>
      <c r="L272" s="46"/>
      <c r="M272" s="227" t="s">
        <v>19</v>
      </c>
      <c r="N272" s="228" t="s">
        <v>42</v>
      </c>
      <c r="O272" s="86"/>
      <c r="P272" s="229">
        <f>O272*H272</f>
        <v>0</v>
      </c>
      <c r="Q272" s="229">
        <v>2.0000000000000002E-05</v>
      </c>
      <c r="R272" s="229">
        <f>Q272*H272</f>
        <v>0.0038311000000000005</v>
      </c>
      <c r="S272" s="229">
        <v>0</v>
      </c>
      <c r="T272" s="23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1" t="s">
        <v>150</v>
      </c>
      <c r="AT272" s="231" t="s">
        <v>130</v>
      </c>
      <c r="AU272" s="231" t="s">
        <v>81</v>
      </c>
      <c r="AY272" s="19" t="s">
        <v>127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9" t="s">
        <v>79</v>
      </c>
      <c r="BK272" s="232">
        <f>ROUND(I272*H272,2)</f>
        <v>0</v>
      </c>
      <c r="BL272" s="19" t="s">
        <v>150</v>
      </c>
      <c r="BM272" s="231" t="s">
        <v>864</v>
      </c>
    </row>
    <row r="273" s="2" customFormat="1">
      <c r="A273" s="40"/>
      <c r="B273" s="41"/>
      <c r="C273" s="42"/>
      <c r="D273" s="233" t="s">
        <v>137</v>
      </c>
      <c r="E273" s="42"/>
      <c r="F273" s="234" t="s">
        <v>865</v>
      </c>
      <c r="G273" s="42"/>
      <c r="H273" s="42"/>
      <c r="I273" s="138"/>
      <c r="J273" s="42"/>
      <c r="K273" s="42"/>
      <c r="L273" s="46"/>
      <c r="M273" s="235"/>
      <c r="N273" s="236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137</v>
      </c>
      <c r="AU273" s="19" t="s">
        <v>81</v>
      </c>
    </row>
    <row r="274" s="2" customFormat="1" ht="16.5" customHeight="1">
      <c r="A274" s="40"/>
      <c r="B274" s="41"/>
      <c r="C274" s="220" t="s">
        <v>533</v>
      </c>
      <c r="D274" s="220" t="s">
        <v>130</v>
      </c>
      <c r="E274" s="221" t="s">
        <v>866</v>
      </c>
      <c r="F274" s="222" t="s">
        <v>867</v>
      </c>
      <c r="G274" s="223" t="s">
        <v>536</v>
      </c>
      <c r="H274" s="224">
        <v>11.693</v>
      </c>
      <c r="I274" s="225"/>
      <c r="J274" s="226">
        <f>ROUND(I274*H274,2)</f>
        <v>0</v>
      </c>
      <c r="K274" s="222" t="s">
        <v>134</v>
      </c>
      <c r="L274" s="46"/>
      <c r="M274" s="227" t="s">
        <v>19</v>
      </c>
      <c r="N274" s="228" t="s">
        <v>42</v>
      </c>
      <c r="O274" s="86"/>
      <c r="P274" s="229">
        <f>O274*H274</f>
        <v>0</v>
      </c>
      <c r="Q274" s="229">
        <v>1.04877</v>
      </c>
      <c r="R274" s="229">
        <f>Q274*H274</f>
        <v>12.26326761</v>
      </c>
      <c r="S274" s="229">
        <v>0</v>
      </c>
      <c r="T274" s="230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1" t="s">
        <v>150</v>
      </c>
      <c r="AT274" s="231" t="s">
        <v>130</v>
      </c>
      <c r="AU274" s="231" t="s">
        <v>81</v>
      </c>
      <c r="AY274" s="19" t="s">
        <v>127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9" t="s">
        <v>79</v>
      </c>
      <c r="BK274" s="232">
        <f>ROUND(I274*H274,2)</f>
        <v>0</v>
      </c>
      <c r="BL274" s="19" t="s">
        <v>150</v>
      </c>
      <c r="BM274" s="231" t="s">
        <v>868</v>
      </c>
    </row>
    <row r="275" s="2" customFormat="1">
      <c r="A275" s="40"/>
      <c r="B275" s="41"/>
      <c r="C275" s="42"/>
      <c r="D275" s="233" t="s">
        <v>137</v>
      </c>
      <c r="E275" s="42"/>
      <c r="F275" s="234" t="s">
        <v>869</v>
      </c>
      <c r="G275" s="42"/>
      <c r="H275" s="42"/>
      <c r="I275" s="138"/>
      <c r="J275" s="42"/>
      <c r="K275" s="42"/>
      <c r="L275" s="46"/>
      <c r="M275" s="235"/>
      <c r="N275" s="236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137</v>
      </c>
      <c r="AU275" s="19" t="s">
        <v>81</v>
      </c>
    </row>
    <row r="276" s="13" customFormat="1">
      <c r="A276" s="13"/>
      <c r="B276" s="237"/>
      <c r="C276" s="238"/>
      <c r="D276" s="233" t="s">
        <v>138</v>
      </c>
      <c r="E276" s="239" t="s">
        <v>19</v>
      </c>
      <c r="F276" s="240" t="s">
        <v>870</v>
      </c>
      <c r="G276" s="238"/>
      <c r="H276" s="241">
        <v>11.693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7" t="s">
        <v>138</v>
      </c>
      <c r="AU276" s="247" t="s">
        <v>81</v>
      </c>
      <c r="AV276" s="13" t="s">
        <v>81</v>
      </c>
      <c r="AW276" s="13" t="s">
        <v>33</v>
      </c>
      <c r="AX276" s="13" t="s">
        <v>79</v>
      </c>
      <c r="AY276" s="247" t="s">
        <v>127</v>
      </c>
    </row>
    <row r="277" s="2" customFormat="1" ht="16.5" customHeight="1">
      <c r="A277" s="40"/>
      <c r="B277" s="41"/>
      <c r="C277" s="220" t="s">
        <v>545</v>
      </c>
      <c r="D277" s="220" t="s">
        <v>130</v>
      </c>
      <c r="E277" s="221" t="s">
        <v>871</v>
      </c>
      <c r="F277" s="222" t="s">
        <v>872</v>
      </c>
      <c r="G277" s="223" t="s">
        <v>363</v>
      </c>
      <c r="H277" s="224">
        <v>1</v>
      </c>
      <c r="I277" s="225"/>
      <c r="J277" s="226">
        <f>ROUND(I277*H277,2)</f>
        <v>0</v>
      </c>
      <c r="K277" s="222" t="s">
        <v>134</v>
      </c>
      <c r="L277" s="46"/>
      <c r="M277" s="227" t="s">
        <v>19</v>
      </c>
      <c r="N277" s="228" t="s">
        <v>42</v>
      </c>
      <c r="O277" s="86"/>
      <c r="P277" s="229">
        <f>O277*H277</f>
        <v>0</v>
      </c>
      <c r="Q277" s="229">
        <v>0.00019000000000000001</v>
      </c>
      <c r="R277" s="229">
        <f>Q277*H277</f>
        <v>0.00019000000000000001</v>
      </c>
      <c r="S277" s="229">
        <v>0</v>
      </c>
      <c r="T277" s="230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1" t="s">
        <v>150</v>
      </c>
      <c r="AT277" s="231" t="s">
        <v>130</v>
      </c>
      <c r="AU277" s="231" t="s">
        <v>81</v>
      </c>
      <c r="AY277" s="19" t="s">
        <v>127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9" t="s">
        <v>79</v>
      </c>
      <c r="BK277" s="232">
        <f>ROUND(I277*H277,2)</f>
        <v>0</v>
      </c>
      <c r="BL277" s="19" t="s">
        <v>150</v>
      </c>
      <c r="BM277" s="231" t="s">
        <v>873</v>
      </c>
    </row>
    <row r="278" s="2" customFormat="1">
      <c r="A278" s="40"/>
      <c r="B278" s="41"/>
      <c r="C278" s="42"/>
      <c r="D278" s="233" t="s">
        <v>137</v>
      </c>
      <c r="E278" s="42"/>
      <c r="F278" s="234" t="s">
        <v>874</v>
      </c>
      <c r="G278" s="42"/>
      <c r="H278" s="42"/>
      <c r="I278" s="138"/>
      <c r="J278" s="42"/>
      <c r="K278" s="42"/>
      <c r="L278" s="46"/>
      <c r="M278" s="235"/>
      <c r="N278" s="236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137</v>
      </c>
      <c r="AU278" s="19" t="s">
        <v>81</v>
      </c>
    </row>
    <row r="279" s="13" customFormat="1">
      <c r="A279" s="13"/>
      <c r="B279" s="237"/>
      <c r="C279" s="238"/>
      <c r="D279" s="233" t="s">
        <v>138</v>
      </c>
      <c r="E279" s="239" t="s">
        <v>19</v>
      </c>
      <c r="F279" s="240" t="s">
        <v>875</v>
      </c>
      <c r="G279" s="238"/>
      <c r="H279" s="241">
        <v>1</v>
      </c>
      <c r="I279" s="242"/>
      <c r="J279" s="238"/>
      <c r="K279" s="238"/>
      <c r="L279" s="243"/>
      <c r="M279" s="244"/>
      <c r="N279" s="245"/>
      <c r="O279" s="245"/>
      <c r="P279" s="245"/>
      <c r="Q279" s="245"/>
      <c r="R279" s="245"/>
      <c r="S279" s="245"/>
      <c r="T279" s="24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7" t="s">
        <v>138</v>
      </c>
      <c r="AU279" s="247" t="s">
        <v>81</v>
      </c>
      <c r="AV279" s="13" t="s">
        <v>81</v>
      </c>
      <c r="AW279" s="13" t="s">
        <v>33</v>
      </c>
      <c r="AX279" s="13" t="s">
        <v>79</v>
      </c>
      <c r="AY279" s="247" t="s">
        <v>127</v>
      </c>
    </row>
    <row r="280" s="2" customFormat="1" ht="16.5" customHeight="1">
      <c r="A280" s="40"/>
      <c r="B280" s="41"/>
      <c r="C280" s="220" t="s">
        <v>551</v>
      </c>
      <c r="D280" s="220" t="s">
        <v>130</v>
      </c>
      <c r="E280" s="221" t="s">
        <v>876</v>
      </c>
      <c r="F280" s="222" t="s">
        <v>877</v>
      </c>
      <c r="G280" s="223" t="s">
        <v>448</v>
      </c>
      <c r="H280" s="224">
        <v>123.489</v>
      </c>
      <c r="I280" s="225"/>
      <c r="J280" s="226">
        <f>ROUND(I280*H280,2)</f>
        <v>0</v>
      </c>
      <c r="K280" s="222" t="s">
        <v>134</v>
      </c>
      <c r="L280" s="46"/>
      <c r="M280" s="227" t="s">
        <v>19</v>
      </c>
      <c r="N280" s="228" t="s">
        <v>42</v>
      </c>
      <c r="O280" s="86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1" t="s">
        <v>150</v>
      </c>
      <c r="AT280" s="231" t="s">
        <v>130</v>
      </c>
      <c r="AU280" s="231" t="s">
        <v>81</v>
      </c>
      <c r="AY280" s="19" t="s">
        <v>127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9" t="s">
        <v>79</v>
      </c>
      <c r="BK280" s="232">
        <f>ROUND(I280*H280,2)</f>
        <v>0</v>
      </c>
      <c r="BL280" s="19" t="s">
        <v>150</v>
      </c>
      <c r="BM280" s="231" t="s">
        <v>878</v>
      </c>
    </row>
    <row r="281" s="2" customFormat="1">
      <c r="A281" s="40"/>
      <c r="B281" s="41"/>
      <c r="C281" s="42"/>
      <c r="D281" s="233" t="s">
        <v>137</v>
      </c>
      <c r="E281" s="42"/>
      <c r="F281" s="234" t="s">
        <v>879</v>
      </c>
      <c r="G281" s="42"/>
      <c r="H281" s="42"/>
      <c r="I281" s="138"/>
      <c r="J281" s="42"/>
      <c r="K281" s="42"/>
      <c r="L281" s="46"/>
      <c r="M281" s="235"/>
      <c r="N281" s="236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137</v>
      </c>
      <c r="AU281" s="19" t="s">
        <v>81</v>
      </c>
    </row>
    <row r="282" s="13" customFormat="1">
      <c r="A282" s="13"/>
      <c r="B282" s="237"/>
      <c r="C282" s="238"/>
      <c r="D282" s="233" t="s">
        <v>138</v>
      </c>
      <c r="E282" s="239" t="s">
        <v>19</v>
      </c>
      <c r="F282" s="240" t="s">
        <v>880</v>
      </c>
      <c r="G282" s="238"/>
      <c r="H282" s="241">
        <v>28.699999999999999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7" t="s">
        <v>138</v>
      </c>
      <c r="AU282" s="247" t="s">
        <v>81</v>
      </c>
      <c r="AV282" s="13" t="s">
        <v>81</v>
      </c>
      <c r="AW282" s="13" t="s">
        <v>33</v>
      </c>
      <c r="AX282" s="13" t="s">
        <v>71</v>
      </c>
      <c r="AY282" s="247" t="s">
        <v>127</v>
      </c>
    </row>
    <row r="283" s="13" customFormat="1">
      <c r="A283" s="13"/>
      <c r="B283" s="237"/>
      <c r="C283" s="238"/>
      <c r="D283" s="233" t="s">
        <v>138</v>
      </c>
      <c r="E283" s="239" t="s">
        <v>19</v>
      </c>
      <c r="F283" s="240" t="s">
        <v>881</v>
      </c>
      <c r="G283" s="238"/>
      <c r="H283" s="241">
        <v>21.5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7" t="s">
        <v>138</v>
      </c>
      <c r="AU283" s="247" t="s">
        <v>81</v>
      </c>
      <c r="AV283" s="13" t="s">
        <v>81</v>
      </c>
      <c r="AW283" s="13" t="s">
        <v>33</v>
      </c>
      <c r="AX283" s="13" t="s">
        <v>71</v>
      </c>
      <c r="AY283" s="247" t="s">
        <v>127</v>
      </c>
    </row>
    <row r="284" s="13" customFormat="1">
      <c r="A284" s="13"/>
      <c r="B284" s="237"/>
      <c r="C284" s="238"/>
      <c r="D284" s="233" t="s">
        <v>138</v>
      </c>
      <c r="E284" s="239" t="s">
        <v>19</v>
      </c>
      <c r="F284" s="240" t="s">
        <v>882</v>
      </c>
      <c r="G284" s="238"/>
      <c r="H284" s="241">
        <v>14.664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7" t="s">
        <v>138</v>
      </c>
      <c r="AU284" s="247" t="s">
        <v>81</v>
      </c>
      <c r="AV284" s="13" t="s">
        <v>81</v>
      </c>
      <c r="AW284" s="13" t="s">
        <v>33</v>
      </c>
      <c r="AX284" s="13" t="s">
        <v>71</v>
      </c>
      <c r="AY284" s="247" t="s">
        <v>127</v>
      </c>
    </row>
    <row r="285" s="13" customFormat="1">
      <c r="A285" s="13"/>
      <c r="B285" s="237"/>
      <c r="C285" s="238"/>
      <c r="D285" s="233" t="s">
        <v>138</v>
      </c>
      <c r="E285" s="239" t="s">
        <v>19</v>
      </c>
      <c r="F285" s="240" t="s">
        <v>883</v>
      </c>
      <c r="G285" s="238"/>
      <c r="H285" s="241">
        <v>31.405000000000001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7" t="s">
        <v>138</v>
      </c>
      <c r="AU285" s="247" t="s">
        <v>81</v>
      </c>
      <c r="AV285" s="13" t="s">
        <v>81</v>
      </c>
      <c r="AW285" s="13" t="s">
        <v>33</v>
      </c>
      <c r="AX285" s="13" t="s">
        <v>71</v>
      </c>
      <c r="AY285" s="247" t="s">
        <v>127</v>
      </c>
    </row>
    <row r="286" s="13" customFormat="1">
      <c r="A286" s="13"/>
      <c r="B286" s="237"/>
      <c r="C286" s="238"/>
      <c r="D286" s="233" t="s">
        <v>138</v>
      </c>
      <c r="E286" s="239" t="s">
        <v>19</v>
      </c>
      <c r="F286" s="240" t="s">
        <v>884</v>
      </c>
      <c r="G286" s="238"/>
      <c r="H286" s="241">
        <v>14.52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7" t="s">
        <v>138</v>
      </c>
      <c r="AU286" s="247" t="s">
        <v>81</v>
      </c>
      <c r="AV286" s="13" t="s">
        <v>81</v>
      </c>
      <c r="AW286" s="13" t="s">
        <v>33</v>
      </c>
      <c r="AX286" s="13" t="s">
        <v>71</v>
      </c>
      <c r="AY286" s="247" t="s">
        <v>127</v>
      </c>
    </row>
    <row r="287" s="13" customFormat="1">
      <c r="A287" s="13"/>
      <c r="B287" s="237"/>
      <c r="C287" s="238"/>
      <c r="D287" s="233" t="s">
        <v>138</v>
      </c>
      <c r="E287" s="239" t="s">
        <v>19</v>
      </c>
      <c r="F287" s="240" t="s">
        <v>885</v>
      </c>
      <c r="G287" s="238"/>
      <c r="H287" s="241">
        <v>12.699999999999999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7" t="s">
        <v>138</v>
      </c>
      <c r="AU287" s="247" t="s">
        <v>81</v>
      </c>
      <c r="AV287" s="13" t="s">
        <v>81</v>
      </c>
      <c r="AW287" s="13" t="s">
        <v>33</v>
      </c>
      <c r="AX287" s="13" t="s">
        <v>71</v>
      </c>
      <c r="AY287" s="247" t="s">
        <v>127</v>
      </c>
    </row>
    <row r="288" s="15" customFormat="1">
      <c r="A288" s="15"/>
      <c r="B288" s="261"/>
      <c r="C288" s="262"/>
      <c r="D288" s="233" t="s">
        <v>138</v>
      </c>
      <c r="E288" s="263" t="s">
        <v>19</v>
      </c>
      <c r="F288" s="264" t="s">
        <v>323</v>
      </c>
      <c r="G288" s="262"/>
      <c r="H288" s="265">
        <v>123.489</v>
      </c>
      <c r="I288" s="266"/>
      <c r="J288" s="262"/>
      <c r="K288" s="262"/>
      <c r="L288" s="267"/>
      <c r="M288" s="268"/>
      <c r="N288" s="269"/>
      <c r="O288" s="269"/>
      <c r="P288" s="269"/>
      <c r="Q288" s="269"/>
      <c r="R288" s="269"/>
      <c r="S288" s="269"/>
      <c r="T288" s="270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71" t="s">
        <v>138</v>
      </c>
      <c r="AU288" s="271" t="s">
        <v>81</v>
      </c>
      <c r="AV288" s="15" t="s">
        <v>150</v>
      </c>
      <c r="AW288" s="15" t="s">
        <v>33</v>
      </c>
      <c r="AX288" s="15" t="s">
        <v>79</v>
      </c>
      <c r="AY288" s="271" t="s">
        <v>127</v>
      </c>
    </row>
    <row r="289" s="2" customFormat="1" ht="16.5" customHeight="1">
      <c r="A289" s="40"/>
      <c r="B289" s="41"/>
      <c r="C289" s="220" t="s">
        <v>561</v>
      </c>
      <c r="D289" s="220" t="s">
        <v>130</v>
      </c>
      <c r="E289" s="221" t="s">
        <v>886</v>
      </c>
      <c r="F289" s="222" t="s">
        <v>887</v>
      </c>
      <c r="G289" s="223" t="s">
        <v>290</v>
      </c>
      <c r="H289" s="224">
        <v>289.23000000000002</v>
      </c>
      <c r="I289" s="225"/>
      <c r="J289" s="226">
        <f>ROUND(I289*H289,2)</f>
        <v>0</v>
      </c>
      <c r="K289" s="222" t="s">
        <v>134</v>
      </c>
      <c r="L289" s="46"/>
      <c r="M289" s="227" t="s">
        <v>19</v>
      </c>
      <c r="N289" s="228" t="s">
        <v>42</v>
      </c>
      <c r="O289" s="86"/>
      <c r="P289" s="229">
        <f>O289*H289</f>
        <v>0</v>
      </c>
      <c r="Q289" s="229">
        <v>0.0023700000000000001</v>
      </c>
      <c r="R289" s="229">
        <f>Q289*H289</f>
        <v>0.68547510000000011</v>
      </c>
      <c r="S289" s="229">
        <v>0</v>
      </c>
      <c r="T289" s="230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1" t="s">
        <v>150</v>
      </c>
      <c r="AT289" s="231" t="s">
        <v>130</v>
      </c>
      <c r="AU289" s="231" t="s">
        <v>81</v>
      </c>
      <c r="AY289" s="19" t="s">
        <v>127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9" t="s">
        <v>79</v>
      </c>
      <c r="BK289" s="232">
        <f>ROUND(I289*H289,2)</f>
        <v>0</v>
      </c>
      <c r="BL289" s="19" t="s">
        <v>150</v>
      </c>
      <c r="BM289" s="231" t="s">
        <v>888</v>
      </c>
    </row>
    <row r="290" s="2" customFormat="1">
      <c r="A290" s="40"/>
      <c r="B290" s="41"/>
      <c r="C290" s="42"/>
      <c r="D290" s="233" t="s">
        <v>137</v>
      </c>
      <c r="E290" s="42"/>
      <c r="F290" s="234" t="s">
        <v>889</v>
      </c>
      <c r="G290" s="42"/>
      <c r="H290" s="42"/>
      <c r="I290" s="138"/>
      <c r="J290" s="42"/>
      <c r="K290" s="42"/>
      <c r="L290" s="46"/>
      <c r="M290" s="235"/>
      <c r="N290" s="236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137</v>
      </c>
      <c r="AU290" s="19" t="s">
        <v>81</v>
      </c>
    </row>
    <row r="291" s="13" customFormat="1">
      <c r="A291" s="13"/>
      <c r="B291" s="237"/>
      <c r="C291" s="238"/>
      <c r="D291" s="233" t="s">
        <v>138</v>
      </c>
      <c r="E291" s="239" t="s">
        <v>19</v>
      </c>
      <c r="F291" s="240" t="s">
        <v>890</v>
      </c>
      <c r="G291" s="238"/>
      <c r="H291" s="241">
        <v>65.230000000000004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7" t="s">
        <v>138</v>
      </c>
      <c r="AU291" s="247" t="s">
        <v>81</v>
      </c>
      <c r="AV291" s="13" t="s">
        <v>81</v>
      </c>
      <c r="AW291" s="13" t="s">
        <v>33</v>
      </c>
      <c r="AX291" s="13" t="s">
        <v>71</v>
      </c>
      <c r="AY291" s="247" t="s">
        <v>127</v>
      </c>
    </row>
    <row r="292" s="13" customFormat="1">
      <c r="A292" s="13"/>
      <c r="B292" s="237"/>
      <c r="C292" s="238"/>
      <c r="D292" s="233" t="s">
        <v>138</v>
      </c>
      <c r="E292" s="239" t="s">
        <v>19</v>
      </c>
      <c r="F292" s="240" t="s">
        <v>891</v>
      </c>
      <c r="G292" s="238"/>
      <c r="H292" s="241">
        <v>50.899999999999999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7" t="s">
        <v>138</v>
      </c>
      <c r="AU292" s="247" t="s">
        <v>81</v>
      </c>
      <c r="AV292" s="13" t="s">
        <v>81</v>
      </c>
      <c r="AW292" s="13" t="s">
        <v>33</v>
      </c>
      <c r="AX292" s="13" t="s">
        <v>71</v>
      </c>
      <c r="AY292" s="247" t="s">
        <v>127</v>
      </c>
    </row>
    <row r="293" s="13" customFormat="1">
      <c r="A293" s="13"/>
      <c r="B293" s="237"/>
      <c r="C293" s="238"/>
      <c r="D293" s="233" t="s">
        <v>138</v>
      </c>
      <c r="E293" s="239" t="s">
        <v>19</v>
      </c>
      <c r="F293" s="240" t="s">
        <v>892</v>
      </c>
      <c r="G293" s="238"/>
      <c r="H293" s="241">
        <v>38.115000000000002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7" t="s">
        <v>138</v>
      </c>
      <c r="AU293" s="247" t="s">
        <v>81</v>
      </c>
      <c r="AV293" s="13" t="s">
        <v>81</v>
      </c>
      <c r="AW293" s="13" t="s">
        <v>33</v>
      </c>
      <c r="AX293" s="13" t="s">
        <v>71</v>
      </c>
      <c r="AY293" s="247" t="s">
        <v>127</v>
      </c>
    </row>
    <row r="294" s="13" customFormat="1">
      <c r="A294" s="13"/>
      <c r="B294" s="237"/>
      <c r="C294" s="238"/>
      <c r="D294" s="233" t="s">
        <v>138</v>
      </c>
      <c r="E294" s="239" t="s">
        <v>19</v>
      </c>
      <c r="F294" s="240" t="s">
        <v>893</v>
      </c>
      <c r="G294" s="238"/>
      <c r="H294" s="241">
        <v>64.569999999999993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7" t="s">
        <v>138</v>
      </c>
      <c r="AU294" s="247" t="s">
        <v>81</v>
      </c>
      <c r="AV294" s="13" t="s">
        <v>81</v>
      </c>
      <c r="AW294" s="13" t="s">
        <v>33</v>
      </c>
      <c r="AX294" s="13" t="s">
        <v>71</v>
      </c>
      <c r="AY294" s="247" t="s">
        <v>127</v>
      </c>
    </row>
    <row r="295" s="13" customFormat="1">
      <c r="A295" s="13"/>
      <c r="B295" s="237"/>
      <c r="C295" s="238"/>
      <c r="D295" s="233" t="s">
        <v>138</v>
      </c>
      <c r="E295" s="239" t="s">
        <v>19</v>
      </c>
      <c r="F295" s="240" t="s">
        <v>894</v>
      </c>
      <c r="G295" s="238"/>
      <c r="H295" s="241">
        <v>37.784999999999997</v>
      </c>
      <c r="I295" s="242"/>
      <c r="J295" s="238"/>
      <c r="K295" s="238"/>
      <c r="L295" s="243"/>
      <c r="M295" s="244"/>
      <c r="N295" s="245"/>
      <c r="O295" s="245"/>
      <c r="P295" s="245"/>
      <c r="Q295" s="245"/>
      <c r="R295" s="245"/>
      <c r="S295" s="245"/>
      <c r="T295" s="24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7" t="s">
        <v>138</v>
      </c>
      <c r="AU295" s="247" t="s">
        <v>81</v>
      </c>
      <c r="AV295" s="13" t="s">
        <v>81</v>
      </c>
      <c r="AW295" s="13" t="s">
        <v>33</v>
      </c>
      <c r="AX295" s="13" t="s">
        <v>71</v>
      </c>
      <c r="AY295" s="247" t="s">
        <v>127</v>
      </c>
    </row>
    <row r="296" s="13" customFormat="1">
      <c r="A296" s="13"/>
      <c r="B296" s="237"/>
      <c r="C296" s="238"/>
      <c r="D296" s="233" t="s">
        <v>138</v>
      </c>
      <c r="E296" s="239" t="s">
        <v>19</v>
      </c>
      <c r="F296" s="240" t="s">
        <v>895</v>
      </c>
      <c r="G296" s="238"/>
      <c r="H296" s="241">
        <v>32.630000000000003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7" t="s">
        <v>138</v>
      </c>
      <c r="AU296" s="247" t="s">
        <v>81</v>
      </c>
      <c r="AV296" s="13" t="s">
        <v>81</v>
      </c>
      <c r="AW296" s="13" t="s">
        <v>33</v>
      </c>
      <c r="AX296" s="13" t="s">
        <v>71</v>
      </c>
      <c r="AY296" s="247" t="s">
        <v>127</v>
      </c>
    </row>
    <row r="297" s="15" customFormat="1">
      <c r="A297" s="15"/>
      <c r="B297" s="261"/>
      <c r="C297" s="262"/>
      <c r="D297" s="233" t="s">
        <v>138</v>
      </c>
      <c r="E297" s="263" t="s">
        <v>19</v>
      </c>
      <c r="F297" s="264" t="s">
        <v>323</v>
      </c>
      <c r="G297" s="262"/>
      <c r="H297" s="265">
        <v>289.23000000000002</v>
      </c>
      <c r="I297" s="266"/>
      <c r="J297" s="262"/>
      <c r="K297" s="262"/>
      <c r="L297" s="267"/>
      <c r="M297" s="268"/>
      <c r="N297" s="269"/>
      <c r="O297" s="269"/>
      <c r="P297" s="269"/>
      <c r="Q297" s="269"/>
      <c r="R297" s="269"/>
      <c r="S297" s="269"/>
      <c r="T297" s="270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1" t="s">
        <v>138</v>
      </c>
      <c r="AU297" s="271" t="s">
        <v>81</v>
      </c>
      <c r="AV297" s="15" t="s">
        <v>150</v>
      </c>
      <c r="AW297" s="15" t="s">
        <v>33</v>
      </c>
      <c r="AX297" s="15" t="s">
        <v>79</v>
      </c>
      <c r="AY297" s="271" t="s">
        <v>127</v>
      </c>
    </row>
    <row r="298" s="2" customFormat="1" ht="16.5" customHeight="1">
      <c r="A298" s="40"/>
      <c r="B298" s="41"/>
      <c r="C298" s="220" t="s">
        <v>567</v>
      </c>
      <c r="D298" s="220" t="s">
        <v>130</v>
      </c>
      <c r="E298" s="221" t="s">
        <v>896</v>
      </c>
      <c r="F298" s="222" t="s">
        <v>897</v>
      </c>
      <c r="G298" s="223" t="s">
        <v>290</v>
      </c>
      <c r="H298" s="224">
        <v>289.23000000000002</v>
      </c>
      <c r="I298" s="225"/>
      <c r="J298" s="226">
        <f>ROUND(I298*H298,2)</f>
        <v>0</v>
      </c>
      <c r="K298" s="222" t="s">
        <v>134</v>
      </c>
      <c r="L298" s="46"/>
      <c r="M298" s="227" t="s">
        <v>19</v>
      </c>
      <c r="N298" s="228" t="s">
        <v>42</v>
      </c>
      <c r="O298" s="86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31" t="s">
        <v>150</v>
      </c>
      <c r="AT298" s="231" t="s">
        <v>130</v>
      </c>
      <c r="AU298" s="231" t="s">
        <v>81</v>
      </c>
      <c r="AY298" s="19" t="s">
        <v>127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9" t="s">
        <v>79</v>
      </c>
      <c r="BK298" s="232">
        <f>ROUND(I298*H298,2)</f>
        <v>0</v>
      </c>
      <c r="BL298" s="19" t="s">
        <v>150</v>
      </c>
      <c r="BM298" s="231" t="s">
        <v>898</v>
      </c>
    </row>
    <row r="299" s="2" customFormat="1">
      <c r="A299" s="40"/>
      <c r="B299" s="41"/>
      <c r="C299" s="42"/>
      <c r="D299" s="233" t="s">
        <v>137</v>
      </c>
      <c r="E299" s="42"/>
      <c r="F299" s="234" t="s">
        <v>899</v>
      </c>
      <c r="G299" s="42"/>
      <c r="H299" s="42"/>
      <c r="I299" s="138"/>
      <c r="J299" s="42"/>
      <c r="K299" s="42"/>
      <c r="L299" s="46"/>
      <c r="M299" s="235"/>
      <c r="N299" s="236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137</v>
      </c>
      <c r="AU299" s="19" t="s">
        <v>81</v>
      </c>
    </row>
    <row r="300" s="2" customFormat="1" ht="16.5" customHeight="1">
      <c r="A300" s="40"/>
      <c r="B300" s="41"/>
      <c r="C300" s="220" t="s">
        <v>573</v>
      </c>
      <c r="D300" s="220" t="s">
        <v>130</v>
      </c>
      <c r="E300" s="221" t="s">
        <v>900</v>
      </c>
      <c r="F300" s="222" t="s">
        <v>901</v>
      </c>
      <c r="G300" s="223" t="s">
        <v>536</v>
      </c>
      <c r="H300" s="224">
        <v>7.4089999999999998</v>
      </c>
      <c r="I300" s="225"/>
      <c r="J300" s="226">
        <f>ROUND(I300*H300,2)</f>
        <v>0</v>
      </c>
      <c r="K300" s="222" t="s">
        <v>134</v>
      </c>
      <c r="L300" s="46"/>
      <c r="M300" s="227" t="s">
        <v>19</v>
      </c>
      <c r="N300" s="228" t="s">
        <v>42</v>
      </c>
      <c r="O300" s="86"/>
      <c r="P300" s="229">
        <f>O300*H300</f>
        <v>0</v>
      </c>
      <c r="Q300" s="229">
        <v>1.04331</v>
      </c>
      <c r="R300" s="229">
        <f>Q300*H300</f>
        <v>7.7298837899999997</v>
      </c>
      <c r="S300" s="229">
        <v>0</v>
      </c>
      <c r="T300" s="230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1" t="s">
        <v>150</v>
      </c>
      <c r="AT300" s="231" t="s">
        <v>130</v>
      </c>
      <c r="AU300" s="231" t="s">
        <v>81</v>
      </c>
      <c r="AY300" s="19" t="s">
        <v>127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9" t="s">
        <v>79</v>
      </c>
      <c r="BK300" s="232">
        <f>ROUND(I300*H300,2)</f>
        <v>0</v>
      </c>
      <c r="BL300" s="19" t="s">
        <v>150</v>
      </c>
      <c r="BM300" s="231" t="s">
        <v>902</v>
      </c>
    </row>
    <row r="301" s="2" customFormat="1">
      <c r="A301" s="40"/>
      <c r="B301" s="41"/>
      <c r="C301" s="42"/>
      <c r="D301" s="233" t="s">
        <v>137</v>
      </c>
      <c r="E301" s="42"/>
      <c r="F301" s="234" t="s">
        <v>903</v>
      </c>
      <c r="G301" s="42"/>
      <c r="H301" s="42"/>
      <c r="I301" s="138"/>
      <c r="J301" s="42"/>
      <c r="K301" s="42"/>
      <c r="L301" s="46"/>
      <c r="M301" s="235"/>
      <c r="N301" s="236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137</v>
      </c>
      <c r="AU301" s="19" t="s">
        <v>81</v>
      </c>
    </row>
    <row r="302" s="14" customFormat="1">
      <c r="A302" s="14"/>
      <c r="B302" s="248"/>
      <c r="C302" s="249"/>
      <c r="D302" s="233" t="s">
        <v>138</v>
      </c>
      <c r="E302" s="250" t="s">
        <v>19</v>
      </c>
      <c r="F302" s="251" t="s">
        <v>904</v>
      </c>
      <c r="G302" s="249"/>
      <c r="H302" s="250" t="s">
        <v>19</v>
      </c>
      <c r="I302" s="252"/>
      <c r="J302" s="249"/>
      <c r="K302" s="249"/>
      <c r="L302" s="253"/>
      <c r="M302" s="254"/>
      <c r="N302" s="255"/>
      <c r="O302" s="255"/>
      <c r="P302" s="255"/>
      <c r="Q302" s="255"/>
      <c r="R302" s="255"/>
      <c r="S302" s="255"/>
      <c r="T302" s="25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7" t="s">
        <v>138</v>
      </c>
      <c r="AU302" s="257" t="s">
        <v>81</v>
      </c>
      <c r="AV302" s="14" t="s">
        <v>79</v>
      </c>
      <c r="AW302" s="14" t="s">
        <v>33</v>
      </c>
      <c r="AX302" s="14" t="s">
        <v>71</v>
      </c>
      <c r="AY302" s="257" t="s">
        <v>127</v>
      </c>
    </row>
    <row r="303" s="13" customFormat="1">
      <c r="A303" s="13"/>
      <c r="B303" s="237"/>
      <c r="C303" s="238"/>
      <c r="D303" s="233" t="s">
        <v>138</v>
      </c>
      <c r="E303" s="239" t="s">
        <v>19</v>
      </c>
      <c r="F303" s="240" t="s">
        <v>905</v>
      </c>
      <c r="G303" s="238"/>
      <c r="H303" s="241">
        <v>7.4089999999999998</v>
      </c>
      <c r="I303" s="242"/>
      <c r="J303" s="238"/>
      <c r="K303" s="238"/>
      <c r="L303" s="243"/>
      <c r="M303" s="244"/>
      <c r="N303" s="245"/>
      <c r="O303" s="245"/>
      <c r="P303" s="245"/>
      <c r="Q303" s="245"/>
      <c r="R303" s="245"/>
      <c r="S303" s="245"/>
      <c r="T303" s="24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7" t="s">
        <v>138</v>
      </c>
      <c r="AU303" s="247" t="s">
        <v>81</v>
      </c>
      <c r="AV303" s="13" t="s">
        <v>81</v>
      </c>
      <c r="AW303" s="13" t="s">
        <v>33</v>
      </c>
      <c r="AX303" s="13" t="s">
        <v>79</v>
      </c>
      <c r="AY303" s="247" t="s">
        <v>127</v>
      </c>
    </row>
    <row r="304" s="2" customFormat="1" ht="16.5" customHeight="1">
      <c r="A304" s="40"/>
      <c r="B304" s="41"/>
      <c r="C304" s="220" t="s">
        <v>579</v>
      </c>
      <c r="D304" s="220" t="s">
        <v>130</v>
      </c>
      <c r="E304" s="221" t="s">
        <v>906</v>
      </c>
      <c r="F304" s="222" t="s">
        <v>907</v>
      </c>
      <c r="G304" s="223" t="s">
        <v>536</v>
      </c>
      <c r="H304" s="224">
        <v>17.288</v>
      </c>
      <c r="I304" s="225"/>
      <c r="J304" s="226">
        <f>ROUND(I304*H304,2)</f>
        <v>0</v>
      </c>
      <c r="K304" s="222" t="s">
        <v>134</v>
      </c>
      <c r="L304" s="46"/>
      <c r="M304" s="227" t="s">
        <v>19</v>
      </c>
      <c r="N304" s="228" t="s">
        <v>42</v>
      </c>
      <c r="O304" s="86"/>
      <c r="P304" s="229">
        <f>O304*H304</f>
        <v>0</v>
      </c>
      <c r="Q304" s="229">
        <v>1.0538799999999999</v>
      </c>
      <c r="R304" s="229">
        <f>Q304*H304</f>
        <v>18.219477439999999</v>
      </c>
      <c r="S304" s="229">
        <v>0</v>
      </c>
      <c r="T304" s="230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31" t="s">
        <v>150</v>
      </c>
      <c r="AT304" s="231" t="s">
        <v>130</v>
      </c>
      <c r="AU304" s="231" t="s">
        <v>81</v>
      </c>
      <c r="AY304" s="19" t="s">
        <v>127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9" t="s">
        <v>79</v>
      </c>
      <c r="BK304" s="232">
        <f>ROUND(I304*H304,2)</f>
        <v>0</v>
      </c>
      <c r="BL304" s="19" t="s">
        <v>150</v>
      </c>
      <c r="BM304" s="231" t="s">
        <v>908</v>
      </c>
    </row>
    <row r="305" s="2" customFormat="1">
      <c r="A305" s="40"/>
      <c r="B305" s="41"/>
      <c r="C305" s="42"/>
      <c r="D305" s="233" t="s">
        <v>137</v>
      </c>
      <c r="E305" s="42"/>
      <c r="F305" s="234" t="s">
        <v>909</v>
      </c>
      <c r="G305" s="42"/>
      <c r="H305" s="42"/>
      <c r="I305" s="138"/>
      <c r="J305" s="42"/>
      <c r="K305" s="42"/>
      <c r="L305" s="46"/>
      <c r="M305" s="235"/>
      <c r="N305" s="236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137</v>
      </c>
      <c r="AU305" s="19" t="s">
        <v>81</v>
      </c>
    </row>
    <row r="306" s="14" customFormat="1">
      <c r="A306" s="14"/>
      <c r="B306" s="248"/>
      <c r="C306" s="249"/>
      <c r="D306" s="233" t="s">
        <v>138</v>
      </c>
      <c r="E306" s="250" t="s">
        <v>19</v>
      </c>
      <c r="F306" s="251" t="s">
        <v>910</v>
      </c>
      <c r="G306" s="249"/>
      <c r="H306" s="250" t="s">
        <v>19</v>
      </c>
      <c r="I306" s="252"/>
      <c r="J306" s="249"/>
      <c r="K306" s="249"/>
      <c r="L306" s="253"/>
      <c r="M306" s="254"/>
      <c r="N306" s="255"/>
      <c r="O306" s="255"/>
      <c r="P306" s="255"/>
      <c r="Q306" s="255"/>
      <c r="R306" s="255"/>
      <c r="S306" s="255"/>
      <c r="T306" s="25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7" t="s">
        <v>138</v>
      </c>
      <c r="AU306" s="257" t="s">
        <v>81</v>
      </c>
      <c r="AV306" s="14" t="s">
        <v>79</v>
      </c>
      <c r="AW306" s="14" t="s">
        <v>33</v>
      </c>
      <c r="AX306" s="14" t="s">
        <v>71</v>
      </c>
      <c r="AY306" s="257" t="s">
        <v>127</v>
      </c>
    </row>
    <row r="307" s="13" customFormat="1">
      <c r="A307" s="13"/>
      <c r="B307" s="237"/>
      <c r="C307" s="238"/>
      <c r="D307" s="233" t="s">
        <v>138</v>
      </c>
      <c r="E307" s="239" t="s">
        <v>19</v>
      </c>
      <c r="F307" s="240" t="s">
        <v>911</v>
      </c>
      <c r="G307" s="238"/>
      <c r="H307" s="241">
        <v>17.288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7" t="s">
        <v>138</v>
      </c>
      <c r="AU307" s="247" t="s">
        <v>81</v>
      </c>
      <c r="AV307" s="13" t="s">
        <v>81</v>
      </c>
      <c r="AW307" s="13" t="s">
        <v>33</v>
      </c>
      <c r="AX307" s="13" t="s">
        <v>79</v>
      </c>
      <c r="AY307" s="247" t="s">
        <v>127</v>
      </c>
    </row>
    <row r="308" s="2" customFormat="1" ht="16.5" customHeight="1">
      <c r="A308" s="40"/>
      <c r="B308" s="41"/>
      <c r="C308" s="220" t="s">
        <v>584</v>
      </c>
      <c r="D308" s="220" t="s">
        <v>130</v>
      </c>
      <c r="E308" s="221" t="s">
        <v>912</v>
      </c>
      <c r="F308" s="222" t="s">
        <v>913</v>
      </c>
      <c r="G308" s="223" t="s">
        <v>448</v>
      </c>
      <c r="H308" s="224">
        <v>70.927999999999997</v>
      </c>
      <c r="I308" s="225"/>
      <c r="J308" s="226">
        <f>ROUND(I308*H308,2)</f>
        <v>0</v>
      </c>
      <c r="K308" s="222" t="s">
        <v>134</v>
      </c>
      <c r="L308" s="46"/>
      <c r="M308" s="227" t="s">
        <v>19</v>
      </c>
      <c r="N308" s="228" t="s">
        <v>42</v>
      </c>
      <c r="O308" s="86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31" t="s">
        <v>150</v>
      </c>
      <c r="AT308" s="231" t="s">
        <v>130</v>
      </c>
      <c r="AU308" s="231" t="s">
        <v>81</v>
      </c>
      <c r="AY308" s="19" t="s">
        <v>127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9" t="s">
        <v>79</v>
      </c>
      <c r="BK308" s="232">
        <f>ROUND(I308*H308,2)</f>
        <v>0</v>
      </c>
      <c r="BL308" s="19" t="s">
        <v>150</v>
      </c>
      <c r="BM308" s="231" t="s">
        <v>914</v>
      </c>
    </row>
    <row r="309" s="2" customFormat="1">
      <c r="A309" s="40"/>
      <c r="B309" s="41"/>
      <c r="C309" s="42"/>
      <c r="D309" s="233" t="s">
        <v>137</v>
      </c>
      <c r="E309" s="42"/>
      <c r="F309" s="234" t="s">
        <v>915</v>
      </c>
      <c r="G309" s="42"/>
      <c r="H309" s="42"/>
      <c r="I309" s="138"/>
      <c r="J309" s="42"/>
      <c r="K309" s="42"/>
      <c r="L309" s="46"/>
      <c r="M309" s="235"/>
      <c r="N309" s="236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137</v>
      </c>
      <c r="AU309" s="19" t="s">
        <v>81</v>
      </c>
    </row>
    <row r="310" s="14" customFormat="1">
      <c r="A310" s="14"/>
      <c r="B310" s="248"/>
      <c r="C310" s="249"/>
      <c r="D310" s="233" t="s">
        <v>138</v>
      </c>
      <c r="E310" s="250" t="s">
        <v>19</v>
      </c>
      <c r="F310" s="251" t="s">
        <v>916</v>
      </c>
      <c r="G310" s="249"/>
      <c r="H310" s="250" t="s">
        <v>19</v>
      </c>
      <c r="I310" s="252"/>
      <c r="J310" s="249"/>
      <c r="K310" s="249"/>
      <c r="L310" s="253"/>
      <c r="M310" s="254"/>
      <c r="N310" s="255"/>
      <c r="O310" s="255"/>
      <c r="P310" s="255"/>
      <c r="Q310" s="255"/>
      <c r="R310" s="255"/>
      <c r="S310" s="255"/>
      <c r="T310" s="256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7" t="s">
        <v>138</v>
      </c>
      <c r="AU310" s="257" t="s">
        <v>81</v>
      </c>
      <c r="AV310" s="14" t="s">
        <v>79</v>
      </c>
      <c r="AW310" s="14" t="s">
        <v>33</v>
      </c>
      <c r="AX310" s="14" t="s">
        <v>71</v>
      </c>
      <c r="AY310" s="257" t="s">
        <v>127</v>
      </c>
    </row>
    <row r="311" s="13" customFormat="1">
      <c r="A311" s="13"/>
      <c r="B311" s="237"/>
      <c r="C311" s="238"/>
      <c r="D311" s="233" t="s">
        <v>138</v>
      </c>
      <c r="E311" s="239" t="s">
        <v>19</v>
      </c>
      <c r="F311" s="240" t="s">
        <v>917</v>
      </c>
      <c r="G311" s="238"/>
      <c r="H311" s="241">
        <v>32.603000000000002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7" t="s">
        <v>138</v>
      </c>
      <c r="AU311" s="247" t="s">
        <v>81</v>
      </c>
      <c r="AV311" s="13" t="s">
        <v>81</v>
      </c>
      <c r="AW311" s="13" t="s">
        <v>33</v>
      </c>
      <c r="AX311" s="13" t="s">
        <v>71</v>
      </c>
      <c r="AY311" s="247" t="s">
        <v>127</v>
      </c>
    </row>
    <row r="312" s="13" customFormat="1">
      <c r="A312" s="13"/>
      <c r="B312" s="237"/>
      <c r="C312" s="238"/>
      <c r="D312" s="233" t="s">
        <v>138</v>
      </c>
      <c r="E312" s="239" t="s">
        <v>19</v>
      </c>
      <c r="F312" s="240" t="s">
        <v>918</v>
      </c>
      <c r="G312" s="238"/>
      <c r="H312" s="241">
        <v>38.325000000000003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7" t="s">
        <v>138</v>
      </c>
      <c r="AU312" s="247" t="s">
        <v>81</v>
      </c>
      <c r="AV312" s="13" t="s">
        <v>81</v>
      </c>
      <c r="AW312" s="13" t="s">
        <v>33</v>
      </c>
      <c r="AX312" s="13" t="s">
        <v>71</v>
      </c>
      <c r="AY312" s="247" t="s">
        <v>127</v>
      </c>
    </row>
    <row r="313" s="15" customFormat="1">
      <c r="A313" s="15"/>
      <c r="B313" s="261"/>
      <c r="C313" s="262"/>
      <c r="D313" s="233" t="s">
        <v>138</v>
      </c>
      <c r="E313" s="263" t="s">
        <v>19</v>
      </c>
      <c r="F313" s="264" t="s">
        <v>323</v>
      </c>
      <c r="G313" s="262"/>
      <c r="H313" s="265">
        <v>70.927999999999997</v>
      </c>
      <c r="I313" s="266"/>
      <c r="J313" s="262"/>
      <c r="K313" s="262"/>
      <c r="L313" s="267"/>
      <c r="M313" s="268"/>
      <c r="N313" s="269"/>
      <c r="O313" s="269"/>
      <c r="P313" s="269"/>
      <c r="Q313" s="269"/>
      <c r="R313" s="269"/>
      <c r="S313" s="269"/>
      <c r="T313" s="270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1" t="s">
        <v>138</v>
      </c>
      <c r="AU313" s="271" t="s">
        <v>81</v>
      </c>
      <c r="AV313" s="15" t="s">
        <v>150</v>
      </c>
      <c r="AW313" s="15" t="s">
        <v>33</v>
      </c>
      <c r="AX313" s="15" t="s">
        <v>79</v>
      </c>
      <c r="AY313" s="271" t="s">
        <v>127</v>
      </c>
    </row>
    <row r="314" s="2" customFormat="1" ht="16.5" customHeight="1">
      <c r="A314" s="40"/>
      <c r="B314" s="41"/>
      <c r="C314" s="220" t="s">
        <v>589</v>
      </c>
      <c r="D314" s="220" t="s">
        <v>130</v>
      </c>
      <c r="E314" s="221" t="s">
        <v>919</v>
      </c>
      <c r="F314" s="222" t="s">
        <v>920</v>
      </c>
      <c r="G314" s="223" t="s">
        <v>448</v>
      </c>
      <c r="H314" s="224">
        <v>44.646000000000001</v>
      </c>
      <c r="I314" s="225"/>
      <c r="J314" s="226">
        <f>ROUND(I314*H314,2)</f>
        <v>0</v>
      </c>
      <c r="K314" s="222" t="s">
        <v>134</v>
      </c>
      <c r="L314" s="46"/>
      <c r="M314" s="227" t="s">
        <v>19</v>
      </c>
      <c r="N314" s="228" t="s">
        <v>42</v>
      </c>
      <c r="O314" s="86"/>
      <c r="P314" s="229">
        <f>O314*H314</f>
        <v>0</v>
      </c>
      <c r="Q314" s="229">
        <v>0</v>
      </c>
      <c r="R314" s="229">
        <f>Q314*H314</f>
        <v>0</v>
      </c>
      <c r="S314" s="229">
        <v>0</v>
      </c>
      <c r="T314" s="230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31" t="s">
        <v>150</v>
      </c>
      <c r="AT314" s="231" t="s">
        <v>130</v>
      </c>
      <c r="AU314" s="231" t="s">
        <v>81</v>
      </c>
      <c r="AY314" s="19" t="s">
        <v>127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9" t="s">
        <v>79</v>
      </c>
      <c r="BK314" s="232">
        <f>ROUND(I314*H314,2)</f>
        <v>0</v>
      </c>
      <c r="BL314" s="19" t="s">
        <v>150</v>
      </c>
      <c r="BM314" s="231" t="s">
        <v>921</v>
      </c>
    </row>
    <row r="315" s="2" customFormat="1">
      <c r="A315" s="40"/>
      <c r="B315" s="41"/>
      <c r="C315" s="42"/>
      <c r="D315" s="233" t="s">
        <v>137</v>
      </c>
      <c r="E315" s="42"/>
      <c r="F315" s="234" t="s">
        <v>922</v>
      </c>
      <c r="G315" s="42"/>
      <c r="H315" s="42"/>
      <c r="I315" s="138"/>
      <c r="J315" s="42"/>
      <c r="K315" s="42"/>
      <c r="L315" s="46"/>
      <c r="M315" s="235"/>
      <c r="N315" s="236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137</v>
      </c>
      <c r="AU315" s="19" t="s">
        <v>81</v>
      </c>
    </row>
    <row r="316" s="14" customFormat="1">
      <c r="A316" s="14"/>
      <c r="B316" s="248"/>
      <c r="C316" s="249"/>
      <c r="D316" s="233" t="s">
        <v>138</v>
      </c>
      <c r="E316" s="250" t="s">
        <v>19</v>
      </c>
      <c r="F316" s="251" t="s">
        <v>923</v>
      </c>
      <c r="G316" s="249"/>
      <c r="H316" s="250" t="s">
        <v>19</v>
      </c>
      <c r="I316" s="252"/>
      <c r="J316" s="249"/>
      <c r="K316" s="249"/>
      <c r="L316" s="253"/>
      <c r="M316" s="254"/>
      <c r="N316" s="255"/>
      <c r="O316" s="255"/>
      <c r="P316" s="255"/>
      <c r="Q316" s="255"/>
      <c r="R316" s="255"/>
      <c r="S316" s="255"/>
      <c r="T316" s="25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7" t="s">
        <v>138</v>
      </c>
      <c r="AU316" s="257" t="s">
        <v>81</v>
      </c>
      <c r="AV316" s="14" t="s">
        <v>79</v>
      </c>
      <c r="AW316" s="14" t="s">
        <v>33</v>
      </c>
      <c r="AX316" s="14" t="s">
        <v>71</v>
      </c>
      <c r="AY316" s="257" t="s">
        <v>127</v>
      </c>
    </row>
    <row r="317" s="13" customFormat="1">
      <c r="A317" s="13"/>
      <c r="B317" s="237"/>
      <c r="C317" s="238"/>
      <c r="D317" s="233" t="s">
        <v>138</v>
      </c>
      <c r="E317" s="239" t="s">
        <v>19</v>
      </c>
      <c r="F317" s="240" t="s">
        <v>924</v>
      </c>
      <c r="G317" s="238"/>
      <c r="H317" s="241">
        <v>14.25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7" t="s">
        <v>138</v>
      </c>
      <c r="AU317" s="247" t="s">
        <v>81</v>
      </c>
      <c r="AV317" s="13" t="s">
        <v>81</v>
      </c>
      <c r="AW317" s="13" t="s">
        <v>33</v>
      </c>
      <c r="AX317" s="13" t="s">
        <v>71</v>
      </c>
      <c r="AY317" s="247" t="s">
        <v>127</v>
      </c>
    </row>
    <row r="318" s="13" customFormat="1">
      <c r="A318" s="13"/>
      <c r="B318" s="237"/>
      <c r="C318" s="238"/>
      <c r="D318" s="233" t="s">
        <v>138</v>
      </c>
      <c r="E318" s="239" t="s">
        <v>19</v>
      </c>
      <c r="F318" s="240" t="s">
        <v>925</v>
      </c>
      <c r="G318" s="238"/>
      <c r="H318" s="241">
        <v>19.126000000000001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7" t="s">
        <v>138</v>
      </c>
      <c r="AU318" s="247" t="s">
        <v>81</v>
      </c>
      <c r="AV318" s="13" t="s">
        <v>81</v>
      </c>
      <c r="AW318" s="13" t="s">
        <v>33</v>
      </c>
      <c r="AX318" s="13" t="s">
        <v>71</v>
      </c>
      <c r="AY318" s="247" t="s">
        <v>127</v>
      </c>
    </row>
    <row r="319" s="16" customFormat="1">
      <c r="A319" s="16"/>
      <c r="B319" s="272"/>
      <c r="C319" s="273"/>
      <c r="D319" s="233" t="s">
        <v>138</v>
      </c>
      <c r="E319" s="274" t="s">
        <v>19</v>
      </c>
      <c r="F319" s="275" t="s">
        <v>337</v>
      </c>
      <c r="G319" s="273"/>
      <c r="H319" s="276">
        <v>33.375999999999998</v>
      </c>
      <c r="I319" s="277"/>
      <c r="J319" s="273"/>
      <c r="K319" s="273"/>
      <c r="L319" s="278"/>
      <c r="M319" s="279"/>
      <c r="N319" s="280"/>
      <c r="O319" s="280"/>
      <c r="P319" s="280"/>
      <c r="Q319" s="280"/>
      <c r="R319" s="280"/>
      <c r="S319" s="280"/>
      <c r="T319" s="281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T319" s="282" t="s">
        <v>138</v>
      </c>
      <c r="AU319" s="282" t="s">
        <v>81</v>
      </c>
      <c r="AV319" s="16" t="s">
        <v>145</v>
      </c>
      <c r="AW319" s="16" t="s">
        <v>33</v>
      </c>
      <c r="AX319" s="16" t="s">
        <v>71</v>
      </c>
      <c r="AY319" s="282" t="s">
        <v>127</v>
      </c>
    </row>
    <row r="320" s="13" customFormat="1">
      <c r="A320" s="13"/>
      <c r="B320" s="237"/>
      <c r="C320" s="238"/>
      <c r="D320" s="233" t="s">
        <v>138</v>
      </c>
      <c r="E320" s="239" t="s">
        <v>19</v>
      </c>
      <c r="F320" s="240" t="s">
        <v>926</v>
      </c>
      <c r="G320" s="238"/>
      <c r="H320" s="241">
        <v>9.3200000000000003</v>
      </c>
      <c r="I320" s="242"/>
      <c r="J320" s="238"/>
      <c r="K320" s="238"/>
      <c r="L320" s="243"/>
      <c r="M320" s="244"/>
      <c r="N320" s="245"/>
      <c r="O320" s="245"/>
      <c r="P320" s="245"/>
      <c r="Q320" s="245"/>
      <c r="R320" s="245"/>
      <c r="S320" s="245"/>
      <c r="T320" s="24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7" t="s">
        <v>138</v>
      </c>
      <c r="AU320" s="247" t="s">
        <v>81</v>
      </c>
      <c r="AV320" s="13" t="s">
        <v>81</v>
      </c>
      <c r="AW320" s="13" t="s">
        <v>33</v>
      </c>
      <c r="AX320" s="13" t="s">
        <v>71</v>
      </c>
      <c r="AY320" s="247" t="s">
        <v>127</v>
      </c>
    </row>
    <row r="321" s="13" customFormat="1">
      <c r="A321" s="13"/>
      <c r="B321" s="237"/>
      <c r="C321" s="238"/>
      <c r="D321" s="233" t="s">
        <v>138</v>
      </c>
      <c r="E321" s="239" t="s">
        <v>19</v>
      </c>
      <c r="F321" s="240" t="s">
        <v>927</v>
      </c>
      <c r="G321" s="238"/>
      <c r="H321" s="241">
        <v>1.95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7" t="s">
        <v>138</v>
      </c>
      <c r="AU321" s="247" t="s">
        <v>81</v>
      </c>
      <c r="AV321" s="13" t="s">
        <v>81</v>
      </c>
      <c r="AW321" s="13" t="s">
        <v>33</v>
      </c>
      <c r="AX321" s="13" t="s">
        <v>71</v>
      </c>
      <c r="AY321" s="247" t="s">
        <v>127</v>
      </c>
    </row>
    <row r="322" s="15" customFormat="1">
      <c r="A322" s="15"/>
      <c r="B322" s="261"/>
      <c r="C322" s="262"/>
      <c r="D322" s="233" t="s">
        <v>138</v>
      </c>
      <c r="E322" s="263" t="s">
        <v>19</v>
      </c>
      <c r="F322" s="264" t="s">
        <v>323</v>
      </c>
      <c r="G322" s="262"/>
      <c r="H322" s="265">
        <v>44.646000000000001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1" t="s">
        <v>138</v>
      </c>
      <c r="AU322" s="271" t="s">
        <v>81</v>
      </c>
      <c r="AV322" s="15" t="s">
        <v>150</v>
      </c>
      <c r="AW322" s="15" t="s">
        <v>33</v>
      </c>
      <c r="AX322" s="15" t="s">
        <v>79</v>
      </c>
      <c r="AY322" s="271" t="s">
        <v>127</v>
      </c>
    </row>
    <row r="323" s="2" customFormat="1" ht="16.5" customHeight="1">
      <c r="A323" s="40"/>
      <c r="B323" s="41"/>
      <c r="C323" s="220" t="s">
        <v>594</v>
      </c>
      <c r="D323" s="220" t="s">
        <v>130</v>
      </c>
      <c r="E323" s="221" t="s">
        <v>928</v>
      </c>
      <c r="F323" s="222" t="s">
        <v>929</v>
      </c>
      <c r="G323" s="223" t="s">
        <v>448</v>
      </c>
      <c r="H323" s="224">
        <v>1.3720000000000001</v>
      </c>
      <c r="I323" s="225"/>
      <c r="J323" s="226">
        <f>ROUND(I323*H323,2)</f>
        <v>0</v>
      </c>
      <c r="K323" s="222" t="s">
        <v>134</v>
      </c>
      <c r="L323" s="46"/>
      <c r="M323" s="227" t="s">
        <v>19</v>
      </c>
      <c r="N323" s="228" t="s">
        <v>42</v>
      </c>
      <c r="O323" s="86"/>
      <c r="P323" s="229">
        <f>O323*H323</f>
        <v>0</v>
      </c>
      <c r="Q323" s="229">
        <v>0</v>
      </c>
      <c r="R323" s="229">
        <f>Q323*H323</f>
        <v>0</v>
      </c>
      <c r="S323" s="229">
        <v>0</v>
      </c>
      <c r="T323" s="230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31" t="s">
        <v>150</v>
      </c>
      <c r="AT323" s="231" t="s">
        <v>130</v>
      </c>
      <c r="AU323" s="231" t="s">
        <v>81</v>
      </c>
      <c r="AY323" s="19" t="s">
        <v>127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9" t="s">
        <v>79</v>
      </c>
      <c r="BK323" s="232">
        <f>ROUND(I323*H323,2)</f>
        <v>0</v>
      </c>
      <c r="BL323" s="19" t="s">
        <v>150</v>
      </c>
      <c r="BM323" s="231" t="s">
        <v>930</v>
      </c>
    </row>
    <row r="324" s="2" customFormat="1">
      <c r="A324" s="40"/>
      <c r="B324" s="41"/>
      <c r="C324" s="42"/>
      <c r="D324" s="233" t="s">
        <v>137</v>
      </c>
      <c r="E324" s="42"/>
      <c r="F324" s="234" t="s">
        <v>931</v>
      </c>
      <c r="G324" s="42"/>
      <c r="H324" s="42"/>
      <c r="I324" s="138"/>
      <c r="J324" s="42"/>
      <c r="K324" s="42"/>
      <c r="L324" s="46"/>
      <c r="M324" s="235"/>
      <c r="N324" s="236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137</v>
      </c>
      <c r="AU324" s="19" t="s">
        <v>81</v>
      </c>
    </row>
    <row r="325" s="13" customFormat="1">
      <c r="A325" s="13"/>
      <c r="B325" s="237"/>
      <c r="C325" s="238"/>
      <c r="D325" s="233" t="s">
        <v>138</v>
      </c>
      <c r="E325" s="239" t="s">
        <v>19</v>
      </c>
      <c r="F325" s="240" t="s">
        <v>932</v>
      </c>
      <c r="G325" s="238"/>
      <c r="H325" s="241">
        <v>1.3720000000000001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7" t="s">
        <v>138</v>
      </c>
      <c r="AU325" s="247" t="s">
        <v>81</v>
      </c>
      <c r="AV325" s="13" t="s">
        <v>81</v>
      </c>
      <c r="AW325" s="13" t="s">
        <v>33</v>
      </c>
      <c r="AX325" s="13" t="s">
        <v>79</v>
      </c>
      <c r="AY325" s="247" t="s">
        <v>127</v>
      </c>
    </row>
    <row r="326" s="2" customFormat="1" ht="16.5" customHeight="1">
      <c r="A326" s="40"/>
      <c r="B326" s="41"/>
      <c r="C326" s="220" t="s">
        <v>598</v>
      </c>
      <c r="D326" s="220" t="s">
        <v>130</v>
      </c>
      <c r="E326" s="221" t="s">
        <v>933</v>
      </c>
      <c r="F326" s="222" t="s">
        <v>934</v>
      </c>
      <c r="G326" s="223" t="s">
        <v>290</v>
      </c>
      <c r="H326" s="224">
        <v>74.129999999999995</v>
      </c>
      <c r="I326" s="225"/>
      <c r="J326" s="226">
        <f>ROUND(I326*H326,2)</f>
        <v>0</v>
      </c>
      <c r="K326" s="222" t="s">
        <v>134</v>
      </c>
      <c r="L326" s="46"/>
      <c r="M326" s="227" t="s">
        <v>19</v>
      </c>
      <c r="N326" s="228" t="s">
        <v>42</v>
      </c>
      <c r="O326" s="86"/>
      <c r="P326" s="229">
        <f>O326*H326</f>
        <v>0</v>
      </c>
      <c r="Q326" s="229">
        <v>0.00182</v>
      </c>
      <c r="R326" s="229">
        <f>Q326*H326</f>
        <v>0.1349166</v>
      </c>
      <c r="S326" s="229">
        <v>0</v>
      </c>
      <c r="T326" s="230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31" t="s">
        <v>150</v>
      </c>
      <c r="AT326" s="231" t="s">
        <v>130</v>
      </c>
      <c r="AU326" s="231" t="s">
        <v>81</v>
      </c>
      <c r="AY326" s="19" t="s">
        <v>127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9" t="s">
        <v>79</v>
      </c>
      <c r="BK326" s="232">
        <f>ROUND(I326*H326,2)</f>
        <v>0</v>
      </c>
      <c r="BL326" s="19" t="s">
        <v>150</v>
      </c>
      <c r="BM326" s="231" t="s">
        <v>935</v>
      </c>
    </row>
    <row r="327" s="2" customFormat="1">
      <c r="A327" s="40"/>
      <c r="B327" s="41"/>
      <c r="C327" s="42"/>
      <c r="D327" s="233" t="s">
        <v>137</v>
      </c>
      <c r="E327" s="42"/>
      <c r="F327" s="234" t="s">
        <v>936</v>
      </c>
      <c r="G327" s="42"/>
      <c r="H327" s="42"/>
      <c r="I327" s="138"/>
      <c r="J327" s="42"/>
      <c r="K327" s="42"/>
      <c r="L327" s="46"/>
      <c r="M327" s="235"/>
      <c r="N327" s="236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137</v>
      </c>
      <c r="AU327" s="19" t="s">
        <v>81</v>
      </c>
    </row>
    <row r="328" s="14" customFormat="1">
      <c r="A328" s="14"/>
      <c r="B328" s="248"/>
      <c r="C328" s="249"/>
      <c r="D328" s="233" t="s">
        <v>138</v>
      </c>
      <c r="E328" s="250" t="s">
        <v>19</v>
      </c>
      <c r="F328" s="251" t="s">
        <v>937</v>
      </c>
      <c r="G328" s="249"/>
      <c r="H328" s="250" t="s">
        <v>19</v>
      </c>
      <c r="I328" s="252"/>
      <c r="J328" s="249"/>
      <c r="K328" s="249"/>
      <c r="L328" s="253"/>
      <c r="M328" s="254"/>
      <c r="N328" s="255"/>
      <c r="O328" s="255"/>
      <c r="P328" s="255"/>
      <c r="Q328" s="255"/>
      <c r="R328" s="255"/>
      <c r="S328" s="255"/>
      <c r="T328" s="25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7" t="s">
        <v>138</v>
      </c>
      <c r="AU328" s="257" t="s">
        <v>81</v>
      </c>
      <c r="AV328" s="14" t="s">
        <v>79</v>
      </c>
      <c r="AW328" s="14" t="s">
        <v>33</v>
      </c>
      <c r="AX328" s="14" t="s">
        <v>71</v>
      </c>
      <c r="AY328" s="257" t="s">
        <v>127</v>
      </c>
    </row>
    <row r="329" s="13" customFormat="1">
      <c r="A329" s="13"/>
      <c r="B329" s="237"/>
      <c r="C329" s="238"/>
      <c r="D329" s="233" t="s">
        <v>138</v>
      </c>
      <c r="E329" s="239" t="s">
        <v>19</v>
      </c>
      <c r="F329" s="240" t="s">
        <v>938</v>
      </c>
      <c r="G329" s="238"/>
      <c r="H329" s="241">
        <v>37.170000000000002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7" t="s">
        <v>138</v>
      </c>
      <c r="AU329" s="247" t="s">
        <v>81</v>
      </c>
      <c r="AV329" s="13" t="s">
        <v>81</v>
      </c>
      <c r="AW329" s="13" t="s">
        <v>33</v>
      </c>
      <c r="AX329" s="13" t="s">
        <v>71</v>
      </c>
      <c r="AY329" s="247" t="s">
        <v>127</v>
      </c>
    </row>
    <row r="330" s="13" customFormat="1">
      <c r="A330" s="13"/>
      <c r="B330" s="237"/>
      <c r="C330" s="238"/>
      <c r="D330" s="233" t="s">
        <v>138</v>
      </c>
      <c r="E330" s="239" t="s">
        <v>19</v>
      </c>
      <c r="F330" s="240" t="s">
        <v>939</v>
      </c>
      <c r="G330" s="238"/>
      <c r="H330" s="241">
        <v>36.960000000000001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7" t="s">
        <v>138</v>
      </c>
      <c r="AU330" s="247" t="s">
        <v>81</v>
      </c>
      <c r="AV330" s="13" t="s">
        <v>81</v>
      </c>
      <c r="AW330" s="13" t="s">
        <v>33</v>
      </c>
      <c r="AX330" s="13" t="s">
        <v>71</v>
      </c>
      <c r="AY330" s="247" t="s">
        <v>127</v>
      </c>
    </row>
    <row r="331" s="15" customFormat="1">
      <c r="A331" s="15"/>
      <c r="B331" s="261"/>
      <c r="C331" s="262"/>
      <c r="D331" s="233" t="s">
        <v>138</v>
      </c>
      <c r="E331" s="263" t="s">
        <v>19</v>
      </c>
      <c r="F331" s="264" t="s">
        <v>323</v>
      </c>
      <c r="G331" s="262"/>
      <c r="H331" s="265">
        <v>74.129999999999995</v>
      </c>
      <c r="I331" s="266"/>
      <c r="J331" s="262"/>
      <c r="K331" s="262"/>
      <c r="L331" s="267"/>
      <c r="M331" s="268"/>
      <c r="N331" s="269"/>
      <c r="O331" s="269"/>
      <c r="P331" s="269"/>
      <c r="Q331" s="269"/>
      <c r="R331" s="269"/>
      <c r="S331" s="269"/>
      <c r="T331" s="270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71" t="s">
        <v>138</v>
      </c>
      <c r="AU331" s="271" t="s">
        <v>81</v>
      </c>
      <c r="AV331" s="15" t="s">
        <v>150</v>
      </c>
      <c r="AW331" s="15" t="s">
        <v>33</v>
      </c>
      <c r="AX331" s="15" t="s">
        <v>79</v>
      </c>
      <c r="AY331" s="271" t="s">
        <v>127</v>
      </c>
    </row>
    <row r="332" s="2" customFormat="1" ht="16.5" customHeight="1">
      <c r="A332" s="40"/>
      <c r="B332" s="41"/>
      <c r="C332" s="220" t="s">
        <v>604</v>
      </c>
      <c r="D332" s="220" t="s">
        <v>130</v>
      </c>
      <c r="E332" s="221" t="s">
        <v>940</v>
      </c>
      <c r="F332" s="222" t="s">
        <v>941</v>
      </c>
      <c r="G332" s="223" t="s">
        <v>290</v>
      </c>
      <c r="H332" s="224">
        <v>74.129999999999995</v>
      </c>
      <c r="I332" s="225"/>
      <c r="J332" s="226">
        <f>ROUND(I332*H332,2)</f>
        <v>0</v>
      </c>
      <c r="K332" s="222" t="s">
        <v>134</v>
      </c>
      <c r="L332" s="46"/>
      <c r="M332" s="227" t="s">
        <v>19</v>
      </c>
      <c r="N332" s="228" t="s">
        <v>42</v>
      </c>
      <c r="O332" s="86"/>
      <c r="P332" s="229">
        <f>O332*H332</f>
        <v>0</v>
      </c>
      <c r="Q332" s="229">
        <v>4.0000000000000003E-05</v>
      </c>
      <c r="R332" s="229">
        <f>Q332*H332</f>
        <v>0.0029651999999999999</v>
      </c>
      <c r="S332" s="229">
        <v>0</v>
      </c>
      <c r="T332" s="230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31" t="s">
        <v>150</v>
      </c>
      <c r="AT332" s="231" t="s">
        <v>130</v>
      </c>
      <c r="AU332" s="231" t="s">
        <v>81</v>
      </c>
      <c r="AY332" s="19" t="s">
        <v>127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9" t="s">
        <v>79</v>
      </c>
      <c r="BK332" s="232">
        <f>ROUND(I332*H332,2)</f>
        <v>0</v>
      </c>
      <c r="BL332" s="19" t="s">
        <v>150</v>
      </c>
      <c r="BM332" s="231" t="s">
        <v>942</v>
      </c>
    </row>
    <row r="333" s="2" customFormat="1">
      <c r="A333" s="40"/>
      <c r="B333" s="41"/>
      <c r="C333" s="42"/>
      <c r="D333" s="233" t="s">
        <v>137</v>
      </c>
      <c r="E333" s="42"/>
      <c r="F333" s="234" t="s">
        <v>943</v>
      </c>
      <c r="G333" s="42"/>
      <c r="H333" s="42"/>
      <c r="I333" s="138"/>
      <c r="J333" s="42"/>
      <c r="K333" s="42"/>
      <c r="L333" s="46"/>
      <c r="M333" s="235"/>
      <c r="N333" s="236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137</v>
      </c>
      <c r="AU333" s="19" t="s">
        <v>81</v>
      </c>
    </row>
    <row r="334" s="2" customFormat="1" ht="16.5" customHeight="1">
      <c r="A334" s="40"/>
      <c r="B334" s="41"/>
      <c r="C334" s="220" t="s">
        <v>944</v>
      </c>
      <c r="D334" s="220" t="s">
        <v>130</v>
      </c>
      <c r="E334" s="221" t="s">
        <v>945</v>
      </c>
      <c r="F334" s="222" t="s">
        <v>946</v>
      </c>
      <c r="G334" s="223" t="s">
        <v>290</v>
      </c>
      <c r="H334" s="224">
        <v>163.02000000000001</v>
      </c>
      <c r="I334" s="225"/>
      <c r="J334" s="226">
        <f>ROUND(I334*H334,2)</f>
        <v>0</v>
      </c>
      <c r="K334" s="222" t="s">
        <v>134</v>
      </c>
      <c r="L334" s="46"/>
      <c r="M334" s="227" t="s">
        <v>19</v>
      </c>
      <c r="N334" s="228" t="s">
        <v>42</v>
      </c>
      <c r="O334" s="86"/>
      <c r="P334" s="229">
        <f>O334*H334</f>
        <v>0</v>
      </c>
      <c r="Q334" s="229">
        <v>0.00132</v>
      </c>
      <c r="R334" s="229">
        <f>Q334*H334</f>
        <v>0.2151864</v>
      </c>
      <c r="S334" s="229">
        <v>0</v>
      </c>
      <c r="T334" s="230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31" t="s">
        <v>150</v>
      </c>
      <c r="AT334" s="231" t="s">
        <v>130</v>
      </c>
      <c r="AU334" s="231" t="s">
        <v>81</v>
      </c>
      <c r="AY334" s="19" t="s">
        <v>127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9" t="s">
        <v>79</v>
      </c>
      <c r="BK334" s="232">
        <f>ROUND(I334*H334,2)</f>
        <v>0</v>
      </c>
      <c r="BL334" s="19" t="s">
        <v>150</v>
      </c>
      <c r="BM334" s="231" t="s">
        <v>947</v>
      </c>
    </row>
    <row r="335" s="2" customFormat="1">
      <c r="A335" s="40"/>
      <c r="B335" s="41"/>
      <c r="C335" s="42"/>
      <c r="D335" s="233" t="s">
        <v>137</v>
      </c>
      <c r="E335" s="42"/>
      <c r="F335" s="234" t="s">
        <v>948</v>
      </c>
      <c r="G335" s="42"/>
      <c r="H335" s="42"/>
      <c r="I335" s="138"/>
      <c r="J335" s="42"/>
      <c r="K335" s="42"/>
      <c r="L335" s="46"/>
      <c r="M335" s="235"/>
      <c r="N335" s="236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137</v>
      </c>
      <c r="AU335" s="19" t="s">
        <v>81</v>
      </c>
    </row>
    <row r="336" s="14" customFormat="1">
      <c r="A336" s="14"/>
      <c r="B336" s="248"/>
      <c r="C336" s="249"/>
      <c r="D336" s="233" t="s">
        <v>138</v>
      </c>
      <c r="E336" s="250" t="s">
        <v>19</v>
      </c>
      <c r="F336" s="251" t="s">
        <v>923</v>
      </c>
      <c r="G336" s="249"/>
      <c r="H336" s="250" t="s">
        <v>19</v>
      </c>
      <c r="I336" s="252"/>
      <c r="J336" s="249"/>
      <c r="K336" s="249"/>
      <c r="L336" s="253"/>
      <c r="M336" s="254"/>
      <c r="N336" s="255"/>
      <c r="O336" s="255"/>
      <c r="P336" s="255"/>
      <c r="Q336" s="255"/>
      <c r="R336" s="255"/>
      <c r="S336" s="255"/>
      <c r="T336" s="25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7" t="s">
        <v>138</v>
      </c>
      <c r="AU336" s="257" t="s">
        <v>81</v>
      </c>
      <c r="AV336" s="14" t="s">
        <v>79</v>
      </c>
      <c r="AW336" s="14" t="s">
        <v>33</v>
      </c>
      <c r="AX336" s="14" t="s">
        <v>71</v>
      </c>
      <c r="AY336" s="257" t="s">
        <v>127</v>
      </c>
    </row>
    <row r="337" s="13" customFormat="1">
      <c r="A337" s="13"/>
      <c r="B337" s="237"/>
      <c r="C337" s="238"/>
      <c r="D337" s="233" t="s">
        <v>138</v>
      </c>
      <c r="E337" s="239" t="s">
        <v>19</v>
      </c>
      <c r="F337" s="240" t="s">
        <v>949</v>
      </c>
      <c r="G337" s="238"/>
      <c r="H337" s="241">
        <v>59.280000000000001</v>
      </c>
      <c r="I337" s="242"/>
      <c r="J337" s="238"/>
      <c r="K337" s="238"/>
      <c r="L337" s="243"/>
      <c r="M337" s="244"/>
      <c r="N337" s="245"/>
      <c r="O337" s="245"/>
      <c r="P337" s="245"/>
      <c r="Q337" s="245"/>
      <c r="R337" s="245"/>
      <c r="S337" s="245"/>
      <c r="T337" s="24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7" t="s">
        <v>138</v>
      </c>
      <c r="AU337" s="247" t="s">
        <v>81</v>
      </c>
      <c r="AV337" s="13" t="s">
        <v>81</v>
      </c>
      <c r="AW337" s="13" t="s">
        <v>33</v>
      </c>
      <c r="AX337" s="13" t="s">
        <v>71</v>
      </c>
      <c r="AY337" s="247" t="s">
        <v>127</v>
      </c>
    </row>
    <row r="338" s="13" customFormat="1">
      <c r="A338" s="13"/>
      <c r="B338" s="237"/>
      <c r="C338" s="238"/>
      <c r="D338" s="233" t="s">
        <v>138</v>
      </c>
      <c r="E338" s="239" t="s">
        <v>19</v>
      </c>
      <c r="F338" s="240" t="s">
        <v>950</v>
      </c>
      <c r="G338" s="238"/>
      <c r="H338" s="241">
        <v>58.659999999999997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7" t="s">
        <v>138</v>
      </c>
      <c r="AU338" s="247" t="s">
        <v>81</v>
      </c>
      <c r="AV338" s="13" t="s">
        <v>81</v>
      </c>
      <c r="AW338" s="13" t="s">
        <v>33</v>
      </c>
      <c r="AX338" s="13" t="s">
        <v>71</v>
      </c>
      <c r="AY338" s="247" t="s">
        <v>127</v>
      </c>
    </row>
    <row r="339" s="16" customFormat="1">
      <c r="A339" s="16"/>
      <c r="B339" s="272"/>
      <c r="C339" s="273"/>
      <c r="D339" s="233" t="s">
        <v>138</v>
      </c>
      <c r="E339" s="274" t="s">
        <v>19</v>
      </c>
      <c r="F339" s="275" t="s">
        <v>337</v>
      </c>
      <c r="G339" s="273"/>
      <c r="H339" s="276">
        <v>117.94</v>
      </c>
      <c r="I339" s="277"/>
      <c r="J339" s="273"/>
      <c r="K339" s="273"/>
      <c r="L339" s="278"/>
      <c r="M339" s="279"/>
      <c r="N339" s="280"/>
      <c r="O339" s="280"/>
      <c r="P339" s="280"/>
      <c r="Q339" s="280"/>
      <c r="R339" s="280"/>
      <c r="S339" s="280"/>
      <c r="T339" s="281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T339" s="282" t="s">
        <v>138</v>
      </c>
      <c r="AU339" s="282" t="s">
        <v>81</v>
      </c>
      <c r="AV339" s="16" t="s">
        <v>145</v>
      </c>
      <c r="AW339" s="16" t="s">
        <v>33</v>
      </c>
      <c r="AX339" s="16" t="s">
        <v>71</v>
      </c>
      <c r="AY339" s="282" t="s">
        <v>127</v>
      </c>
    </row>
    <row r="340" s="13" customFormat="1">
      <c r="A340" s="13"/>
      <c r="B340" s="237"/>
      <c r="C340" s="238"/>
      <c r="D340" s="233" t="s">
        <v>138</v>
      </c>
      <c r="E340" s="239" t="s">
        <v>19</v>
      </c>
      <c r="F340" s="240" t="s">
        <v>951</v>
      </c>
      <c r="G340" s="238"/>
      <c r="H340" s="241">
        <v>37.280000000000001</v>
      </c>
      <c r="I340" s="242"/>
      <c r="J340" s="238"/>
      <c r="K340" s="238"/>
      <c r="L340" s="243"/>
      <c r="M340" s="244"/>
      <c r="N340" s="245"/>
      <c r="O340" s="245"/>
      <c r="P340" s="245"/>
      <c r="Q340" s="245"/>
      <c r="R340" s="245"/>
      <c r="S340" s="245"/>
      <c r="T340" s="24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7" t="s">
        <v>138</v>
      </c>
      <c r="AU340" s="247" t="s">
        <v>81</v>
      </c>
      <c r="AV340" s="13" t="s">
        <v>81</v>
      </c>
      <c r="AW340" s="13" t="s">
        <v>33</v>
      </c>
      <c r="AX340" s="13" t="s">
        <v>71</v>
      </c>
      <c r="AY340" s="247" t="s">
        <v>127</v>
      </c>
    </row>
    <row r="341" s="13" customFormat="1">
      <c r="A341" s="13"/>
      <c r="B341" s="237"/>
      <c r="C341" s="238"/>
      <c r="D341" s="233" t="s">
        <v>138</v>
      </c>
      <c r="E341" s="239" t="s">
        <v>19</v>
      </c>
      <c r="F341" s="240" t="s">
        <v>952</v>
      </c>
      <c r="G341" s="238"/>
      <c r="H341" s="241">
        <v>7.7999999999999998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7" t="s">
        <v>138</v>
      </c>
      <c r="AU341" s="247" t="s">
        <v>81</v>
      </c>
      <c r="AV341" s="13" t="s">
        <v>81</v>
      </c>
      <c r="AW341" s="13" t="s">
        <v>33</v>
      </c>
      <c r="AX341" s="13" t="s">
        <v>71</v>
      </c>
      <c r="AY341" s="247" t="s">
        <v>127</v>
      </c>
    </row>
    <row r="342" s="15" customFormat="1">
      <c r="A342" s="15"/>
      <c r="B342" s="261"/>
      <c r="C342" s="262"/>
      <c r="D342" s="233" t="s">
        <v>138</v>
      </c>
      <c r="E342" s="263" t="s">
        <v>19</v>
      </c>
      <c r="F342" s="264" t="s">
        <v>323</v>
      </c>
      <c r="G342" s="262"/>
      <c r="H342" s="265">
        <v>163.02000000000001</v>
      </c>
      <c r="I342" s="266"/>
      <c r="J342" s="262"/>
      <c r="K342" s="262"/>
      <c r="L342" s="267"/>
      <c r="M342" s="268"/>
      <c r="N342" s="269"/>
      <c r="O342" s="269"/>
      <c r="P342" s="269"/>
      <c r="Q342" s="269"/>
      <c r="R342" s="269"/>
      <c r="S342" s="269"/>
      <c r="T342" s="270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1" t="s">
        <v>138</v>
      </c>
      <c r="AU342" s="271" t="s">
        <v>81</v>
      </c>
      <c r="AV342" s="15" t="s">
        <v>150</v>
      </c>
      <c r="AW342" s="15" t="s">
        <v>33</v>
      </c>
      <c r="AX342" s="15" t="s">
        <v>79</v>
      </c>
      <c r="AY342" s="271" t="s">
        <v>127</v>
      </c>
    </row>
    <row r="343" s="2" customFormat="1" ht="16.5" customHeight="1">
      <c r="A343" s="40"/>
      <c r="B343" s="41"/>
      <c r="C343" s="220" t="s">
        <v>953</v>
      </c>
      <c r="D343" s="220" t="s">
        <v>130</v>
      </c>
      <c r="E343" s="221" t="s">
        <v>954</v>
      </c>
      <c r="F343" s="222" t="s">
        <v>955</v>
      </c>
      <c r="G343" s="223" t="s">
        <v>290</v>
      </c>
      <c r="H343" s="224">
        <v>163.02000000000001</v>
      </c>
      <c r="I343" s="225"/>
      <c r="J343" s="226">
        <f>ROUND(I343*H343,2)</f>
        <v>0</v>
      </c>
      <c r="K343" s="222" t="s">
        <v>134</v>
      </c>
      <c r="L343" s="46"/>
      <c r="M343" s="227" t="s">
        <v>19</v>
      </c>
      <c r="N343" s="228" t="s">
        <v>42</v>
      </c>
      <c r="O343" s="86"/>
      <c r="P343" s="229">
        <f>O343*H343</f>
        <v>0</v>
      </c>
      <c r="Q343" s="229">
        <v>4.0000000000000003E-05</v>
      </c>
      <c r="R343" s="229">
        <f>Q343*H343</f>
        <v>0.0065208000000000011</v>
      </c>
      <c r="S343" s="229">
        <v>0</v>
      </c>
      <c r="T343" s="230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1" t="s">
        <v>150</v>
      </c>
      <c r="AT343" s="231" t="s">
        <v>130</v>
      </c>
      <c r="AU343" s="231" t="s">
        <v>81</v>
      </c>
      <c r="AY343" s="19" t="s">
        <v>127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9" t="s">
        <v>79</v>
      </c>
      <c r="BK343" s="232">
        <f>ROUND(I343*H343,2)</f>
        <v>0</v>
      </c>
      <c r="BL343" s="19" t="s">
        <v>150</v>
      </c>
      <c r="BM343" s="231" t="s">
        <v>956</v>
      </c>
    </row>
    <row r="344" s="2" customFormat="1">
      <c r="A344" s="40"/>
      <c r="B344" s="41"/>
      <c r="C344" s="42"/>
      <c r="D344" s="233" t="s">
        <v>137</v>
      </c>
      <c r="E344" s="42"/>
      <c r="F344" s="234" t="s">
        <v>957</v>
      </c>
      <c r="G344" s="42"/>
      <c r="H344" s="42"/>
      <c r="I344" s="138"/>
      <c r="J344" s="42"/>
      <c r="K344" s="42"/>
      <c r="L344" s="46"/>
      <c r="M344" s="235"/>
      <c r="N344" s="236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137</v>
      </c>
      <c r="AU344" s="19" t="s">
        <v>81</v>
      </c>
    </row>
    <row r="345" s="2" customFormat="1" ht="16.5" customHeight="1">
      <c r="A345" s="40"/>
      <c r="B345" s="41"/>
      <c r="C345" s="220" t="s">
        <v>958</v>
      </c>
      <c r="D345" s="220" t="s">
        <v>130</v>
      </c>
      <c r="E345" s="221" t="s">
        <v>959</v>
      </c>
      <c r="F345" s="222" t="s">
        <v>960</v>
      </c>
      <c r="G345" s="223" t="s">
        <v>296</v>
      </c>
      <c r="H345" s="224">
        <v>8</v>
      </c>
      <c r="I345" s="225"/>
      <c r="J345" s="226">
        <f>ROUND(I345*H345,2)</f>
        <v>0</v>
      </c>
      <c r="K345" s="222" t="s">
        <v>134</v>
      </c>
      <c r="L345" s="46"/>
      <c r="M345" s="227" t="s">
        <v>19</v>
      </c>
      <c r="N345" s="228" t="s">
        <v>42</v>
      </c>
      <c r="O345" s="86"/>
      <c r="P345" s="229">
        <f>O345*H345</f>
        <v>0</v>
      </c>
      <c r="Q345" s="229">
        <v>0.0083999999999999995</v>
      </c>
      <c r="R345" s="229">
        <f>Q345*H345</f>
        <v>0.067199999999999996</v>
      </c>
      <c r="S345" s="229">
        <v>0</v>
      </c>
      <c r="T345" s="230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31" t="s">
        <v>150</v>
      </c>
      <c r="AT345" s="231" t="s">
        <v>130</v>
      </c>
      <c r="AU345" s="231" t="s">
        <v>81</v>
      </c>
      <c r="AY345" s="19" t="s">
        <v>127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9" t="s">
        <v>79</v>
      </c>
      <c r="BK345" s="232">
        <f>ROUND(I345*H345,2)</f>
        <v>0</v>
      </c>
      <c r="BL345" s="19" t="s">
        <v>150</v>
      </c>
      <c r="BM345" s="231" t="s">
        <v>961</v>
      </c>
    </row>
    <row r="346" s="2" customFormat="1">
      <c r="A346" s="40"/>
      <c r="B346" s="41"/>
      <c r="C346" s="42"/>
      <c r="D346" s="233" t="s">
        <v>137</v>
      </c>
      <c r="E346" s="42"/>
      <c r="F346" s="234" t="s">
        <v>960</v>
      </c>
      <c r="G346" s="42"/>
      <c r="H346" s="42"/>
      <c r="I346" s="138"/>
      <c r="J346" s="42"/>
      <c r="K346" s="42"/>
      <c r="L346" s="46"/>
      <c r="M346" s="235"/>
      <c r="N346" s="236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137</v>
      </c>
      <c r="AU346" s="19" t="s">
        <v>81</v>
      </c>
    </row>
    <row r="347" s="13" customFormat="1">
      <c r="A347" s="13"/>
      <c r="B347" s="237"/>
      <c r="C347" s="238"/>
      <c r="D347" s="233" t="s">
        <v>138</v>
      </c>
      <c r="E347" s="239" t="s">
        <v>19</v>
      </c>
      <c r="F347" s="240" t="s">
        <v>962</v>
      </c>
      <c r="G347" s="238"/>
      <c r="H347" s="241">
        <v>4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7" t="s">
        <v>138</v>
      </c>
      <c r="AU347" s="247" t="s">
        <v>81</v>
      </c>
      <c r="AV347" s="13" t="s">
        <v>81</v>
      </c>
      <c r="AW347" s="13" t="s">
        <v>33</v>
      </c>
      <c r="AX347" s="13" t="s">
        <v>71</v>
      </c>
      <c r="AY347" s="247" t="s">
        <v>127</v>
      </c>
    </row>
    <row r="348" s="13" customFormat="1">
      <c r="A348" s="13"/>
      <c r="B348" s="237"/>
      <c r="C348" s="238"/>
      <c r="D348" s="233" t="s">
        <v>138</v>
      </c>
      <c r="E348" s="239" t="s">
        <v>19</v>
      </c>
      <c r="F348" s="240" t="s">
        <v>963</v>
      </c>
      <c r="G348" s="238"/>
      <c r="H348" s="241">
        <v>4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7" t="s">
        <v>138</v>
      </c>
      <c r="AU348" s="247" t="s">
        <v>81</v>
      </c>
      <c r="AV348" s="13" t="s">
        <v>81</v>
      </c>
      <c r="AW348" s="13" t="s">
        <v>33</v>
      </c>
      <c r="AX348" s="13" t="s">
        <v>71</v>
      </c>
      <c r="AY348" s="247" t="s">
        <v>127</v>
      </c>
    </row>
    <row r="349" s="15" customFormat="1">
      <c r="A349" s="15"/>
      <c r="B349" s="261"/>
      <c r="C349" s="262"/>
      <c r="D349" s="233" t="s">
        <v>138</v>
      </c>
      <c r="E349" s="263" t="s">
        <v>19</v>
      </c>
      <c r="F349" s="264" t="s">
        <v>323</v>
      </c>
      <c r="G349" s="262"/>
      <c r="H349" s="265">
        <v>8</v>
      </c>
      <c r="I349" s="266"/>
      <c r="J349" s="262"/>
      <c r="K349" s="262"/>
      <c r="L349" s="267"/>
      <c r="M349" s="268"/>
      <c r="N349" s="269"/>
      <c r="O349" s="269"/>
      <c r="P349" s="269"/>
      <c r="Q349" s="269"/>
      <c r="R349" s="269"/>
      <c r="S349" s="269"/>
      <c r="T349" s="270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71" t="s">
        <v>138</v>
      </c>
      <c r="AU349" s="271" t="s">
        <v>81</v>
      </c>
      <c r="AV349" s="15" t="s">
        <v>150</v>
      </c>
      <c r="AW349" s="15" t="s">
        <v>33</v>
      </c>
      <c r="AX349" s="15" t="s">
        <v>79</v>
      </c>
      <c r="AY349" s="271" t="s">
        <v>127</v>
      </c>
    </row>
    <row r="350" s="2" customFormat="1" ht="16.5" customHeight="1">
      <c r="A350" s="40"/>
      <c r="B350" s="41"/>
      <c r="C350" s="220" t="s">
        <v>964</v>
      </c>
      <c r="D350" s="220" t="s">
        <v>130</v>
      </c>
      <c r="E350" s="221" t="s">
        <v>965</v>
      </c>
      <c r="F350" s="222" t="s">
        <v>966</v>
      </c>
      <c r="G350" s="223" t="s">
        <v>536</v>
      </c>
      <c r="H350" s="224">
        <v>12.767</v>
      </c>
      <c r="I350" s="225"/>
      <c r="J350" s="226">
        <f>ROUND(I350*H350,2)</f>
        <v>0</v>
      </c>
      <c r="K350" s="222" t="s">
        <v>134</v>
      </c>
      <c r="L350" s="46"/>
      <c r="M350" s="227" t="s">
        <v>19</v>
      </c>
      <c r="N350" s="228" t="s">
        <v>42</v>
      </c>
      <c r="O350" s="86"/>
      <c r="P350" s="229">
        <f>O350*H350</f>
        <v>0</v>
      </c>
      <c r="Q350" s="229">
        <v>1.0383</v>
      </c>
      <c r="R350" s="229">
        <f>Q350*H350</f>
        <v>13.2559761</v>
      </c>
      <c r="S350" s="229">
        <v>0</v>
      </c>
      <c r="T350" s="230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31" t="s">
        <v>150</v>
      </c>
      <c r="AT350" s="231" t="s">
        <v>130</v>
      </c>
      <c r="AU350" s="231" t="s">
        <v>81</v>
      </c>
      <c r="AY350" s="19" t="s">
        <v>127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9" t="s">
        <v>79</v>
      </c>
      <c r="BK350" s="232">
        <f>ROUND(I350*H350,2)</f>
        <v>0</v>
      </c>
      <c r="BL350" s="19" t="s">
        <v>150</v>
      </c>
      <c r="BM350" s="231" t="s">
        <v>967</v>
      </c>
    </row>
    <row r="351" s="2" customFormat="1">
      <c r="A351" s="40"/>
      <c r="B351" s="41"/>
      <c r="C351" s="42"/>
      <c r="D351" s="233" t="s">
        <v>137</v>
      </c>
      <c r="E351" s="42"/>
      <c r="F351" s="234" t="s">
        <v>968</v>
      </c>
      <c r="G351" s="42"/>
      <c r="H351" s="42"/>
      <c r="I351" s="138"/>
      <c r="J351" s="42"/>
      <c r="K351" s="42"/>
      <c r="L351" s="46"/>
      <c r="M351" s="235"/>
      <c r="N351" s="236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137</v>
      </c>
      <c r="AU351" s="19" t="s">
        <v>81</v>
      </c>
    </row>
    <row r="352" s="13" customFormat="1">
      <c r="A352" s="13"/>
      <c r="B352" s="237"/>
      <c r="C352" s="238"/>
      <c r="D352" s="233" t="s">
        <v>138</v>
      </c>
      <c r="E352" s="239" t="s">
        <v>19</v>
      </c>
      <c r="F352" s="240" t="s">
        <v>969</v>
      </c>
      <c r="G352" s="238"/>
      <c r="H352" s="241">
        <v>12.767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7" t="s">
        <v>138</v>
      </c>
      <c r="AU352" s="247" t="s">
        <v>81</v>
      </c>
      <c r="AV352" s="13" t="s">
        <v>81</v>
      </c>
      <c r="AW352" s="13" t="s">
        <v>33</v>
      </c>
      <c r="AX352" s="13" t="s">
        <v>79</v>
      </c>
      <c r="AY352" s="247" t="s">
        <v>127</v>
      </c>
    </row>
    <row r="353" s="2" customFormat="1" ht="16.5" customHeight="1">
      <c r="A353" s="40"/>
      <c r="B353" s="41"/>
      <c r="C353" s="220" t="s">
        <v>970</v>
      </c>
      <c r="D353" s="220" t="s">
        <v>130</v>
      </c>
      <c r="E353" s="221" t="s">
        <v>971</v>
      </c>
      <c r="F353" s="222" t="s">
        <v>972</v>
      </c>
      <c r="G353" s="223" t="s">
        <v>536</v>
      </c>
      <c r="H353" s="224">
        <v>8.0359999999999996</v>
      </c>
      <c r="I353" s="225"/>
      <c r="J353" s="226">
        <f>ROUND(I353*H353,2)</f>
        <v>0</v>
      </c>
      <c r="K353" s="222" t="s">
        <v>134</v>
      </c>
      <c r="L353" s="46"/>
      <c r="M353" s="227" t="s">
        <v>19</v>
      </c>
      <c r="N353" s="228" t="s">
        <v>42</v>
      </c>
      <c r="O353" s="86"/>
      <c r="P353" s="229">
        <f>O353*H353</f>
        <v>0</v>
      </c>
      <c r="Q353" s="229">
        <v>1.0763700000000001</v>
      </c>
      <c r="R353" s="229">
        <f>Q353*H353</f>
        <v>8.6497093199999995</v>
      </c>
      <c r="S353" s="229">
        <v>0</v>
      </c>
      <c r="T353" s="230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31" t="s">
        <v>150</v>
      </c>
      <c r="AT353" s="231" t="s">
        <v>130</v>
      </c>
      <c r="AU353" s="231" t="s">
        <v>81</v>
      </c>
      <c r="AY353" s="19" t="s">
        <v>127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9" t="s">
        <v>79</v>
      </c>
      <c r="BK353" s="232">
        <f>ROUND(I353*H353,2)</f>
        <v>0</v>
      </c>
      <c r="BL353" s="19" t="s">
        <v>150</v>
      </c>
      <c r="BM353" s="231" t="s">
        <v>973</v>
      </c>
    </row>
    <row r="354" s="2" customFormat="1">
      <c r="A354" s="40"/>
      <c r="B354" s="41"/>
      <c r="C354" s="42"/>
      <c r="D354" s="233" t="s">
        <v>137</v>
      </c>
      <c r="E354" s="42"/>
      <c r="F354" s="234" t="s">
        <v>974</v>
      </c>
      <c r="G354" s="42"/>
      <c r="H354" s="42"/>
      <c r="I354" s="138"/>
      <c r="J354" s="42"/>
      <c r="K354" s="42"/>
      <c r="L354" s="46"/>
      <c r="M354" s="235"/>
      <c r="N354" s="236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137</v>
      </c>
      <c r="AU354" s="19" t="s">
        <v>81</v>
      </c>
    </row>
    <row r="355" s="13" customFormat="1">
      <c r="A355" s="13"/>
      <c r="B355" s="237"/>
      <c r="C355" s="238"/>
      <c r="D355" s="233" t="s">
        <v>138</v>
      </c>
      <c r="E355" s="239" t="s">
        <v>19</v>
      </c>
      <c r="F355" s="240" t="s">
        <v>975</v>
      </c>
      <c r="G355" s="238"/>
      <c r="H355" s="241">
        <v>8.0359999999999996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7" t="s">
        <v>138</v>
      </c>
      <c r="AU355" s="247" t="s">
        <v>81</v>
      </c>
      <c r="AV355" s="13" t="s">
        <v>81</v>
      </c>
      <c r="AW355" s="13" t="s">
        <v>33</v>
      </c>
      <c r="AX355" s="13" t="s">
        <v>79</v>
      </c>
      <c r="AY355" s="247" t="s">
        <v>127</v>
      </c>
    </row>
    <row r="356" s="2" customFormat="1" ht="16.5" customHeight="1">
      <c r="A356" s="40"/>
      <c r="B356" s="41"/>
      <c r="C356" s="220" t="s">
        <v>976</v>
      </c>
      <c r="D356" s="220" t="s">
        <v>130</v>
      </c>
      <c r="E356" s="221" t="s">
        <v>977</v>
      </c>
      <c r="F356" s="222" t="s">
        <v>978</v>
      </c>
      <c r="G356" s="223" t="s">
        <v>536</v>
      </c>
      <c r="H356" s="224">
        <v>0.27400000000000002</v>
      </c>
      <c r="I356" s="225"/>
      <c r="J356" s="226">
        <f>ROUND(I356*H356,2)</f>
        <v>0</v>
      </c>
      <c r="K356" s="222" t="s">
        <v>134</v>
      </c>
      <c r="L356" s="46"/>
      <c r="M356" s="227" t="s">
        <v>19</v>
      </c>
      <c r="N356" s="228" t="s">
        <v>42</v>
      </c>
      <c r="O356" s="86"/>
      <c r="P356" s="229">
        <f>O356*H356</f>
        <v>0</v>
      </c>
      <c r="Q356" s="229">
        <v>1.0483800000000001</v>
      </c>
      <c r="R356" s="229">
        <f>Q356*H356</f>
        <v>0.28725612000000006</v>
      </c>
      <c r="S356" s="229">
        <v>0</v>
      </c>
      <c r="T356" s="230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31" t="s">
        <v>150</v>
      </c>
      <c r="AT356" s="231" t="s">
        <v>130</v>
      </c>
      <c r="AU356" s="231" t="s">
        <v>81</v>
      </c>
      <c r="AY356" s="19" t="s">
        <v>127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9" t="s">
        <v>79</v>
      </c>
      <c r="BK356" s="232">
        <f>ROUND(I356*H356,2)</f>
        <v>0</v>
      </c>
      <c r="BL356" s="19" t="s">
        <v>150</v>
      </c>
      <c r="BM356" s="231" t="s">
        <v>979</v>
      </c>
    </row>
    <row r="357" s="2" customFormat="1">
      <c r="A357" s="40"/>
      <c r="B357" s="41"/>
      <c r="C357" s="42"/>
      <c r="D357" s="233" t="s">
        <v>137</v>
      </c>
      <c r="E357" s="42"/>
      <c r="F357" s="234" t="s">
        <v>980</v>
      </c>
      <c r="G357" s="42"/>
      <c r="H357" s="42"/>
      <c r="I357" s="138"/>
      <c r="J357" s="42"/>
      <c r="K357" s="42"/>
      <c r="L357" s="46"/>
      <c r="M357" s="235"/>
      <c r="N357" s="236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137</v>
      </c>
      <c r="AU357" s="19" t="s">
        <v>81</v>
      </c>
    </row>
    <row r="358" s="13" customFormat="1">
      <c r="A358" s="13"/>
      <c r="B358" s="237"/>
      <c r="C358" s="238"/>
      <c r="D358" s="233" t="s">
        <v>138</v>
      </c>
      <c r="E358" s="239" t="s">
        <v>19</v>
      </c>
      <c r="F358" s="240" t="s">
        <v>981</v>
      </c>
      <c r="G358" s="238"/>
      <c r="H358" s="241">
        <v>0.27400000000000002</v>
      </c>
      <c r="I358" s="242"/>
      <c r="J358" s="238"/>
      <c r="K358" s="238"/>
      <c r="L358" s="243"/>
      <c r="M358" s="244"/>
      <c r="N358" s="245"/>
      <c r="O358" s="245"/>
      <c r="P358" s="245"/>
      <c r="Q358" s="245"/>
      <c r="R358" s="245"/>
      <c r="S358" s="245"/>
      <c r="T358" s="24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7" t="s">
        <v>138</v>
      </c>
      <c r="AU358" s="247" t="s">
        <v>81</v>
      </c>
      <c r="AV358" s="13" t="s">
        <v>81</v>
      </c>
      <c r="AW358" s="13" t="s">
        <v>33</v>
      </c>
      <c r="AX358" s="13" t="s">
        <v>79</v>
      </c>
      <c r="AY358" s="247" t="s">
        <v>127</v>
      </c>
    </row>
    <row r="359" s="2" customFormat="1" ht="16.5" customHeight="1">
      <c r="A359" s="40"/>
      <c r="B359" s="41"/>
      <c r="C359" s="220" t="s">
        <v>982</v>
      </c>
      <c r="D359" s="220" t="s">
        <v>130</v>
      </c>
      <c r="E359" s="221" t="s">
        <v>983</v>
      </c>
      <c r="F359" s="222" t="s">
        <v>984</v>
      </c>
      <c r="G359" s="223" t="s">
        <v>363</v>
      </c>
      <c r="H359" s="224">
        <v>4</v>
      </c>
      <c r="I359" s="225"/>
      <c r="J359" s="226">
        <f>ROUND(I359*H359,2)</f>
        <v>0</v>
      </c>
      <c r="K359" s="222" t="s">
        <v>134</v>
      </c>
      <c r="L359" s="46"/>
      <c r="M359" s="227" t="s">
        <v>19</v>
      </c>
      <c r="N359" s="228" t="s">
        <v>42</v>
      </c>
      <c r="O359" s="86"/>
      <c r="P359" s="229">
        <f>O359*H359</f>
        <v>0</v>
      </c>
      <c r="Q359" s="229">
        <v>0.013310000000000001</v>
      </c>
      <c r="R359" s="229">
        <f>Q359*H359</f>
        <v>0.053240000000000003</v>
      </c>
      <c r="S359" s="229">
        <v>0</v>
      </c>
      <c r="T359" s="230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31" t="s">
        <v>150</v>
      </c>
      <c r="AT359" s="231" t="s">
        <v>130</v>
      </c>
      <c r="AU359" s="231" t="s">
        <v>81</v>
      </c>
      <c r="AY359" s="19" t="s">
        <v>127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9" t="s">
        <v>79</v>
      </c>
      <c r="BK359" s="232">
        <f>ROUND(I359*H359,2)</f>
        <v>0</v>
      </c>
      <c r="BL359" s="19" t="s">
        <v>150</v>
      </c>
      <c r="BM359" s="231" t="s">
        <v>985</v>
      </c>
    </row>
    <row r="360" s="2" customFormat="1">
      <c r="A360" s="40"/>
      <c r="B360" s="41"/>
      <c r="C360" s="42"/>
      <c r="D360" s="233" t="s">
        <v>137</v>
      </c>
      <c r="E360" s="42"/>
      <c r="F360" s="234" t="s">
        <v>986</v>
      </c>
      <c r="G360" s="42"/>
      <c r="H360" s="42"/>
      <c r="I360" s="138"/>
      <c r="J360" s="42"/>
      <c r="K360" s="42"/>
      <c r="L360" s="46"/>
      <c r="M360" s="235"/>
      <c r="N360" s="236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137</v>
      </c>
      <c r="AU360" s="19" t="s">
        <v>81</v>
      </c>
    </row>
    <row r="361" s="13" customFormat="1">
      <c r="A361" s="13"/>
      <c r="B361" s="237"/>
      <c r="C361" s="238"/>
      <c r="D361" s="233" t="s">
        <v>138</v>
      </c>
      <c r="E361" s="239" t="s">
        <v>19</v>
      </c>
      <c r="F361" s="240" t="s">
        <v>987</v>
      </c>
      <c r="G361" s="238"/>
      <c r="H361" s="241">
        <v>4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7" t="s">
        <v>138</v>
      </c>
      <c r="AU361" s="247" t="s">
        <v>81</v>
      </c>
      <c r="AV361" s="13" t="s">
        <v>81</v>
      </c>
      <c r="AW361" s="13" t="s">
        <v>33</v>
      </c>
      <c r="AX361" s="13" t="s">
        <v>79</v>
      </c>
      <c r="AY361" s="247" t="s">
        <v>127</v>
      </c>
    </row>
    <row r="362" s="2" customFormat="1" ht="16.5" customHeight="1">
      <c r="A362" s="40"/>
      <c r="B362" s="41"/>
      <c r="C362" s="220" t="s">
        <v>988</v>
      </c>
      <c r="D362" s="220" t="s">
        <v>130</v>
      </c>
      <c r="E362" s="221" t="s">
        <v>989</v>
      </c>
      <c r="F362" s="222" t="s">
        <v>990</v>
      </c>
      <c r="G362" s="223" t="s">
        <v>363</v>
      </c>
      <c r="H362" s="224">
        <v>72.400000000000006</v>
      </c>
      <c r="I362" s="225"/>
      <c r="J362" s="226">
        <f>ROUND(I362*H362,2)</f>
        <v>0</v>
      </c>
      <c r="K362" s="222" t="s">
        <v>134</v>
      </c>
      <c r="L362" s="46"/>
      <c r="M362" s="227" t="s">
        <v>19</v>
      </c>
      <c r="N362" s="228" t="s">
        <v>42</v>
      </c>
      <c r="O362" s="86"/>
      <c r="P362" s="229">
        <f>O362*H362</f>
        <v>0</v>
      </c>
      <c r="Q362" s="229">
        <v>0.00080999999999999996</v>
      </c>
      <c r="R362" s="229">
        <f>Q362*H362</f>
        <v>0.058644000000000002</v>
      </c>
      <c r="S362" s="229">
        <v>0</v>
      </c>
      <c r="T362" s="230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31" t="s">
        <v>150</v>
      </c>
      <c r="AT362" s="231" t="s">
        <v>130</v>
      </c>
      <c r="AU362" s="231" t="s">
        <v>81</v>
      </c>
      <c r="AY362" s="19" t="s">
        <v>127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9" t="s">
        <v>79</v>
      </c>
      <c r="BK362" s="232">
        <f>ROUND(I362*H362,2)</f>
        <v>0</v>
      </c>
      <c r="BL362" s="19" t="s">
        <v>150</v>
      </c>
      <c r="BM362" s="231" t="s">
        <v>991</v>
      </c>
    </row>
    <row r="363" s="2" customFormat="1">
      <c r="A363" s="40"/>
      <c r="B363" s="41"/>
      <c r="C363" s="42"/>
      <c r="D363" s="233" t="s">
        <v>137</v>
      </c>
      <c r="E363" s="42"/>
      <c r="F363" s="234" t="s">
        <v>992</v>
      </c>
      <c r="G363" s="42"/>
      <c r="H363" s="42"/>
      <c r="I363" s="138"/>
      <c r="J363" s="42"/>
      <c r="K363" s="42"/>
      <c r="L363" s="46"/>
      <c r="M363" s="235"/>
      <c r="N363" s="236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137</v>
      </c>
      <c r="AU363" s="19" t="s">
        <v>81</v>
      </c>
    </row>
    <row r="364" s="13" customFormat="1">
      <c r="A364" s="13"/>
      <c r="B364" s="237"/>
      <c r="C364" s="238"/>
      <c r="D364" s="233" t="s">
        <v>138</v>
      </c>
      <c r="E364" s="239" t="s">
        <v>19</v>
      </c>
      <c r="F364" s="240" t="s">
        <v>993</v>
      </c>
      <c r="G364" s="238"/>
      <c r="H364" s="241">
        <v>72.400000000000006</v>
      </c>
      <c r="I364" s="242"/>
      <c r="J364" s="238"/>
      <c r="K364" s="238"/>
      <c r="L364" s="243"/>
      <c r="M364" s="244"/>
      <c r="N364" s="245"/>
      <c r="O364" s="245"/>
      <c r="P364" s="245"/>
      <c r="Q364" s="245"/>
      <c r="R364" s="245"/>
      <c r="S364" s="245"/>
      <c r="T364" s="24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7" t="s">
        <v>138</v>
      </c>
      <c r="AU364" s="247" t="s">
        <v>81</v>
      </c>
      <c r="AV364" s="13" t="s">
        <v>81</v>
      </c>
      <c r="AW364" s="13" t="s">
        <v>33</v>
      </c>
      <c r="AX364" s="13" t="s">
        <v>79</v>
      </c>
      <c r="AY364" s="247" t="s">
        <v>127</v>
      </c>
    </row>
    <row r="365" s="12" customFormat="1" ht="22.8" customHeight="1">
      <c r="A365" s="12"/>
      <c r="B365" s="204"/>
      <c r="C365" s="205"/>
      <c r="D365" s="206" t="s">
        <v>70</v>
      </c>
      <c r="E365" s="218" t="s">
        <v>150</v>
      </c>
      <c r="F365" s="218" t="s">
        <v>994</v>
      </c>
      <c r="G365" s="205"/>
      <c r="H365" s="205"/>
      <c r="I365" s="208"/>
      <c r="J365" s="219">
        <f>BK365</f>
        <v>0</v>
      </c>
      <c r="K365" s="205"/>
      <c r="L365" s="210"/>
      <c r="M365" s="211"/>
      <c r="N365" s="212"/>
      <c r="O365" s="212"/>
      <c r="P365" s="213">
        <f>SUM(P366:P467)</f>
        <v>0</v>
      </c>
      <c r="Q365" s="212"/>
      <c r="R365" s="213">
        <f>SUM(R366:R467)</f>
        <v>631.27229016000001</v>
      </c>
      <c r="S365" s="212"/>
      <c r="T365" s="214">
        <f>SUM(T366:T467)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15" t="s">
        <v>79</v>
      </c>
      <c r="AT365" s="216" t="s">
        <v>70</v>
      </c>
      <c r="AU365" s="216" t="s">
        <v>79</v>
      </c>
      <c r="AY365" s="215" t="s">
        <v>127</v>
      </c>
      <c r="BK365" s="217">
        <f>SUM(BK366:BK467)</f>
        <v>0</v>
      </c>
    </row>
    <row r="366" s="2" customFormat="1" ht="16.5" customHeight="1">
      <c r="A366" s="40"/>
      <c r="B366" s="41"/>
      <c r="C366" s="220" t="s">
        <v>995</v>
      </c>
      <c r="D366" s="220" t="s">
        <v>130</v>
      </c>
      <c r="E366" s="221" t="s">
        <v>996</v>
      </c>
      <c r="F366" s="222" t="s">
        <v>997</v>
      </c>
      <c r="G366" s="223" t="s">
        <v>448</v>
      </c>
      <c r="H366" s="224">
        <v>26.265000000000001</v>
      </c>
      <c r="I366" s="225"/>
      <c r="J366" s="226">
        <f>ROUND(I366*H366,2)</f>
        <v>0</v>
      </c>
      <c r="K366" s="222" t="s">
        <v>134</v>
      </c>
      <c r="L366" s="46"/>
      <c r="M366" s="227" t="s">
        <v>19</v>
      </c>
      <c r="N366" s="228" t="s">
        <v>42</v>
      </c>
      <c r="O366" s="86"/>
      <c r="P366" s="229">
        <f>O366*H366</f>
        <v>0</v>
      </c>
      <c r="Q366" s="229">
        <v>0</v>
      </c>
      <c r="R366" s="229">
        <f>Q366*H366</f>
        <v>0</v>
      </c>
      <c r="S366" s="229">
        <v>0</v>
      </c>
      <c r="T366" s="230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31" t="s">
        <v>150</v>
      </c>
      <c r="AT366" s="231" t="s">
        <v>130</v>
      </c>
      <c r="AU366" s="231" t="s">
        <v>81</v>
      </c>
      <c r="AY366" s="19" t="s">
        <v>127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9" t="s">
        <v>79</v>
      </c>
      <c r="BK366" s="232">
        <f>ROUND(I366*H366,2)</f>
        <v>0</v>
      </c>
      <c r="BL366" s="19" t="s">
        <v>150</v>
      </c>
      <c r="BM366" s="231" t="s">
        <v>998</v>
      </c>
    </row>
    <row r="367" s="2" customFormat="1">
      <c r="A367" s="40"/>
      <c r="B367" s="41"/>
      <c r="C367" s="42"/>
      <c r="D367" s="233" t="s">
        <v>137</v>
      </c>
      <c r="E367" s="42"/>
      <c r="F367" s="234" t="s">
        <v>999</v>
      </c>
      <c r="G367" s="42"/>
      <c r="H367" s="42"/>
      <c r="I367" s="138"/>
      <c r="J367" s="42"/>
      <c r="K367" s="42"/>
      <c r="L367" s="46"/>
      <c r="M367" s="235"/>
      <c r="N367" s="236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137</v>
      </c>
      <c r="AU367" s="19" t="s">
        <v>81</v>
      </c>
    </row>
    <row r="368" s="13" customFormat="1">
      <c r="A368" s="13"/>
      <c r="B368" s="237"/>
      <c r="C368" s="238"/>
      <c r="D368" s="233" t="s">
        <v>138</v>
      </c>
      <c r="E368" s="239" t="s">
        <v>19</v>
      </c>
      <c r="F368" s="240" t="s">
        <v>1000</v>
      </c>
      <c r="G368" s="238"/>
      <c r="H368" s="241">
        <v>26.265000000000001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7" t="s">
        <v>138</v>
      </c>
      <c r="AU368" s="247" t="s">
        <v>81</v>
      </c>
      <c r="AV368" s="13" t="s">
        <v>81</v>
      </c>
      <c r="AW368" s="13" t="s">
        <v>33</v>
      </c>
      <c r="AX368" s="13" t="s">
        <v>79</v>
      </c>
      <c r="AY368" s="247" t="s">
        <v>127</v>
      </c>
    </row>
    <row r="369" s="2" customFormat="1" ht="16.5" customHeight="1">
      <c r="A369" s="40"/>
      <c r="B369" s="41"/>
      <c r="C369" s="220" t="s">
        <v>1001</v>
      </c>
      <c r="D369" s="220" t="s">
        <v>130</v>
      </c>
      <c r="E369" s="221" t="s">
        <v>1002</v>
      </c>
      <c r="F369" s="222" t="s">
        <v>1003</v>
      </c>
      <c r="G369" s="223" t="s">
        <v>290</v>
      </c>
      <c r="H369" s="224">
        <v>12.300000000000001</v>
      </c>
      <c r="I369" s="225"/>
      <c r="J369" s="226">
        <f>ROUND(I369*H369,2)</f>
        <v>0</v>
      </c>
      <c r="K369" s="222" t="s">
        <v>134</v>
      </c>
      <c r="L369" s="46"/>
      <c r="M369" s="227" t="s">
        <v>19</v>
      </c>
      <c r="N369" s="228" t="s">
        <v>42</v>
      </c>
      <c r="O369" s="86"/>
      <c r="P369" s="229">
        <f>O369*H369</f>
        <v>0</v>
      </c>
      <c r="Q369" s="229">
        <v>0.0074999999999999997</v>
      </c>
      <c r="R369" s="229">
        <f>Q369*H369</f>
        <v>0.092249999999999999</v>
      </c>
      <c r="S369" s="229">
        <v>0</v>
      </c>
      <c r="T369" s="230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31" t="s">
        <v>150</v>
      </c>
      <c r="AT369" s="231" t="s">
        <v>130</v>
      </c>
      <c r="AU369" s="231" t="s">
        <v>81</v>
      </c>
      <c r="AY369" s="19" t="s">
        <v>127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9" t="s">
        <v>79</v>
      </c>
      <c r="BK369" s="232">
        <f>ROUND(I369*H369,2)</f>
        <v>0</v>
      </c>
      <c r="BL369" s="19" t="s">
        <v>150</v>
      </c>
      <c r="BM369" s="231" t="s">
        <v>1004</v>
      </c>
    </row>
    <row r="370" s="2" customFormat="1">
      <c r="A370" s="40"/>
      <c r="B370" s="41"/>
      <c r="C370" s="42"/>
      <c r="D370" s="233" t="s">
        <v>137</v>
      </c>
      <c r="E370" s="42"/>
      <c r="F370" s="234" t="s">
        <v>1005</v>
      </c>
      <c r="G370" s="42"/>
      <c r="H370" s="42"/>
      <c r="I370" s="138"/>
      <c r="J370" s="42"/>
      <c r="K370" s="42"/>
      <c r="L370" s="46"/>
      <c r="M370" s="235"/>
      <c r="N370" s="236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137</v>
      </c>
      <c r="AU370" s="19" t="s">
        <v>81</v>
      </c>
    </row>
    <row r="371" s="13" customFormat="1">
      <c r="A371" s="13"/>
      <c r="B371" s="237"/>
      <c r="C371" s="238"/>
      <c r="D371" s="233" t="s">
        <v>138</v>
      </c>
      <c r="E371" s="239" t="s">
        <v>19</v>
      </c>
      <c r="F371" s="240" t="s">
        <v>1006</v>
      </c>
      <c r="G371" s="238"/>
      <c r="H371" s="241">
        <v>12.300000000000001</v>
      </c>
      <c r="I371" s="242"/>
      <c r="J371" s="238"/>
      <c r="K371" s="238"/>
      <c r="L371" s="243"/>
      <c r="M371" s="244"/>
      <c r="N371" s="245"/>
      <c r="O371" s="245"/>
      <c r="P371" s="245"/>
      <c r="Q371" s="245"/>
      <c r="R371" s="245"/>
      <c r="S371" s="245"/>
      <c r="T371" s="24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7" t="s">
        <v>138</v>
      </c>
      <c r="AU371" s="247" t="s">
        <v>81</v>
      </c>
      <c r="AV371" s="13" t="s">
        <v>81</v>
      </c>
      <c r="AW371" s="13" t="s">
        <v>33</v>
      </c>
      <c r="AX371" s="13" t="s">
        <v>79</v>
      </c>
      <c r="AY371" s="247" t="s">
        <v>127</v>
      </c>
    </row>
    <row r="372" s="2" customFormat="1" ht="16.5" customHeight="1">
      <c r="A372" s="40"/>
      <c r="B372" s="41"/>
      <c r="C372" s="220" t="s">
        <v>1007</v>
      </c>
      <c r="D372" s="220" t="s">
        <v>130</v>
      </c>
      <c r="E372" s="221" t="s">
        <v>1008</v>
      </c>
      <c r="F372" s="222" t="s">
        <v>1009</v>
      </c>
      <c r="G372" s="223" t="s">
        <v>290</v>
      </c>
      <c r="H372" s="224">
        <v>12.300000000000001</v>
      </c>
      <c r="I372" s="225"/>
      <c r="J372" s="226">
        <f>ROUND(I372*H372,2)</f>
        <v>0</v>
      </c>
      <c r="K372" s="222" t="s">
        <v>134</v>
      </c>
      <c r="L372" s="46"/>
      <c r="M372" s="227" t="s">
        <v>19</v>
      </c>
      <c r="N372" s="228" t="s">
        <v>42</v>
      </c>
      <c r="O372" s="86"/>
      <c r="P372" s="229">
        <f>O372*H372</f>
        <v>0</v>
      </c>
      <c r="Q372" s="229">
        <v>5.0000000000000002E-05</v>
      </c>
      <c r="R372" s="229">
        <f>Q372*H372</f>
        <v>0.0006150000000000001</v>
      </c>
      <c r="S372" s="229">
        <v>0</v>
      </c>
      <c r="T372" s="230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31" t="s">
        <v>150</v>
      </c>
      <c r="AT372" s="231" t="s">
        <v>130</v>
      </c>
      <c r="AU372" s="231" t="s">
        <v>81</v>
      </c>
      <c r="AY372" s="19" t="s">
        <v>127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9" t="s">
        <v>79</v>
      </c>
      <c r="BK372" s="232">
        <f>ROUND(I372*H372,2)</f>
        <v>0</v>
      </c>
      <c r="BL372" s="19" t="s">
        <v>150</v>
      </c>
      <c r="BM372" s="231" t="s">
        <v>1010</v>
      </c>
    </row>
    <row r="373" s="2" customFormat="1">
      <c r="A373" s="40"/>
      <c r="B373" s="41"/>
      <c r="C373" s="42"/>
      <c r="D373" s="233" t="s">
        <v>137</v>
      </c>
      <c r="E373" s="42"/>
      <c r="F373" s="234" t="s">
        <v>1011</v>
      </c>
      <c r="G373" s="42"/>
      <c r="H373" s="42"/>
      <c r="I373" s="138"/>
      <c r="J373" s="42"/>
      <c r="K373" s="42"/>
      <c r="L373" s="46"/>
      <c r="M373" s="235"/>
      <c r="N373" s="236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137</v>
      </c>
      <c r="AU373" s="19" t="s">
        <v>81</v>
      </c>
    </row>
    <row r="374" s="2" customFormat="1" ht="16.5" customHeight="1">
      <c r="A374" s="40"/>
      <c r="B374" s="41"/>
      <c r="C374" s="220" t="s">
        <v>1012</v>
      </c>
      <c r="D374" s="220" t="s">
        <v>130</v>
      </c>
      <c r="E374" s="221" t="s">
        <v>1013</v>
      </c>
      <c r="F374" s="222" t="s">
        <v>1014</v>
      </c>
      <c r="G374" s="223" t="s">
        <v>536</v>
      </c>
      <c r="H374" s="224">
        <v>4.202</v>
      </c>
      <c r="I374" s="225"/>
      <c r="J374" s="226">
        <f>ROUND(I374*H374,2)</f>
        <v>0</v>
      </c>
      <c r="K374" s="222" t="s">
        <v>134</v>
      </c>
      <c r="L374" s="46"/>
      <c r="M374" s="227" t="s">
        <v>19</v>
      </c>
      <c r="N374" s="228" t="s">
        <v>42</v>
      </c>
      <c r="O374" s="86"/>
      <c r="P374" s="229">
        <f>O374*H374</f>
        <v>0</v>
      </c>
      <c r="Q374" s="229">
        <v>1.04853</v>
      </c>
      <c r="R374" s="229">
        <f>Q374*H374</f>
        <v>4.4059230600000001</v>
      </c>
      <c r="S374" s="229">
        <v>0</v>
      </c>
      <c r="T374" s="230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31" t="s">
        <v>150</v>
      </c>
      <c r="AT374" s="231" t="s">
        <v>130</v>
      </c>
      <c r="AU374" s="231" t="s">
        <v>81</v>
      </c>
      <c r="AY374" s="19" t="s">
        <v>127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9" t="s">
        <v>79</v>
      </c>
      <c r="BK374" s="232">
        <f>ROUND(I374*H374,2)</f>
        <v>0</v>
      </c>
      <c r="BL374" s="19" t="s">
        <v>150</v>
      </c>
      <c r="BM374" s="231" t="s">
        <v>1015</v>
      </c>
    </row>
    <row r="375" s="2" customFormat="1">
      <c r="A375" s="40"/>
      <c r="B375" s="41"/>
      <c r="C375" s="42"/>
      <c r="D375" s="233" t="s">
        <v>137</v>
      </c>
      <c r="E375" s="42"/>
      <c r="F375" s="234" t="s">
        <v>1016</v>
      </c>
      <c r="G375" s="42"/>
      <c r="H375" s="42"/>
      <c r="I375" s="138"/>
      <c r="J375" s="42"/>
      <c r="K375" s="42"/>
      <c r="L375" s="46"/>
      <c r="M375" s="235"/>
      <c r="N375" s="236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137</v>
      </c>
      <c r="AU375" s="19" t="s">
        <v>81</v>
      </c>
    </row>
    <row r="376" s="13" customFormat="1">
      <c r="A376" s="13"/>
      <c r="B376" s="237"/>
      <c r="C376" s="238"/>
      <c r="D376" s="233" t="s">
        <v>138</v>
      </c>
      <c r="E376" s="239" t="s">
        <v>19</v>
      </c>
      <c r="F376" s="240" t="s">
        <v>1017</v>
      </c>
      <c r="G376" s="238"/>
      <c r="H376" s="241">
        <v>4.202</v>
      </c>
      <c r="I376" s="242"/>
      <c r="J376" s="238"/>
      <c r="K376" s="238"/>
      <c r="L376" s="243"/>
      <c r="M376" s="244"/>
      <c r="N376" s="245"/>
      <c r="O376" s="245"/>
      <c r="P376" s="245"/>
      <c r="Q376" s="245"/>
      <c r="R376" s="245"/>
      <c r="S376" s="245"/>
      <c r="T376" s="24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7" t="s">
        <v>138</v>
      </c>
      <c r="AU376" s="247" t="s">
        <v>81</v>
      </c>
      <c r="AV376" s="13" t="s">
        <v>81</v>
      </c>
      <c r="AW376" s="13" t="s">
        <v>33</v>
      </c>
      <c r="AX376" s="13" t="s">
        <v>79</v>
      </c>
      <c r="AY376" s="247" t="s">
        <v>127</v>
      </c>
    </row>
    <row r="377" s="2" customFormat="1" ht="16.5" customHeight="1">
      <c r="A377" s="40"/>
      <c r="B377" s="41"/>
      <c r="C377" s="220" t="s">
        <v>1018</v>
      </c>
      <c r="D377" s="220" t="s">
        <v>130</v>
      </c>
      <c r="E377" s="221" t="s">
        <v>1019</v>
      </c>
      <c r="F377" s="222" t="s">
        <v>1020</v>
      </c>
      <c r="G377" s="223" t="s">
        <v>290</v>
      </c>
      <c r="H377" s="224">
        <v>364.47500000000002</v>
      </c>
      <c r="I377" s="225"/>
      <c r="J377" s="226">
        <f>ROUND(I377*H377,2)</f>
        <v>0</v>
      </c>
      <c r="K377" s="222" t="s">
        <v>19</v>
      </c>
      <c r="L377" s="46"/>
      <c r="M377" s="227" t="s">
        <v>19</v>
      </c>
      <c r="N377" s="228" t="s">
        <v>42</v>
      </c>
      <c r="O377" s="86"/>
      <c r="P377" s="229">
        <f>O377*H377</f>
        <v>0</v>
      </c>
      <c r="Q377" s="229">
        <v>0</v>
      </c>
      <c r="R377" s="229">
        <f>Q377*H377</f>
        <v>0</v>
      </c>
      <c r="S377" s="229">
        <v>0</v>
      </c>
      <c r="T377" s="230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31" t="s">
        <v>150</v>
      </c>
      <c r="AT377" s="231" t="s">
        <v>130</v>
      </c>
      <c r="AU377" s="231" t="s">
        <v>81</v>
      </c>
      <c r="AY377" s="19" t="s">
        <v>127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9" t="s">
        <v>79</v>
      </c>
      <c r="BK377" s="232">
        <f>ROUND(I377*H377,2)</f>
        <v>0</v>
      </c>
      <c r="BL377" s="19" t="s">
        <v>150</v>
      </c>
      <c r="BM377" s="231" t="s">
        <v>1021</v>
      </c>
    </row>
    <row r="378" s="2" customFormat="1">
      <c r="A378" s="40"/>
      <c r="B378" s="41"/>
      <c r="C378" s="42"/>
      <c r="D378" s="233" t="s">
        <v>137</v>
      </c>
      <c r="E378" s="42"/>
      <c r="F378" s="234" t="s">
        <v>1020</v>
      </c>
      <c r="G378" s="42"/>
      <c r="H378" s="42"/>
      <c r="I378" s="138"/>
      <c r="J378" s="42"/>
      <c r="K378" s="42"/>
      <c r="L378" s="46"/>
      <c r="M378" s="235"/>
      <c r="N378" s="236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137</v>
      </c>
      <c r="AU378" s="19" t="s">
        <v>81</v>
      </c>
    </row>
    <row r="379" s="14" customFormat="1">
      <c r="A379" s="14"/>
      <c r="B379" s="248"/>
      <c r="C379" s="249"/>
      <c r="D379" s="233" t="s">
        <v>138</v>
      </c>
      <c r="E379" s="250" t="s">
        <v>19</v>
      </c>
      <c r="F379" s="251" t="s">
        <v>1022</v>
      </c>
      <c r="G379" s="249"/>
      <c r="H379" s="250" t="s">
        <v>19</v>
      </c>
      <c r="I379" s="252"/>
      <c r="J379" s="249"/>
      <c r="K379" s="249"/>
      <c r="L379" s="253"/>
      <c r="M379" s="254"/>
      <c r="N379" s="255"/>
      <c r="O379" s="255"/>
      <c r="P379" s="255"/>
      <c r="Q379" s="255"/>
      <c r="R379" s="255"/>
      <c r="S379" s="255"/>
      <c r="T379" s="256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7" t="s">
        <v>138</v>
      </c>
      <c r="AU379" s="257" t="s">
        <v>81</v>
      </c>
      <c r="AV379" s="14" t="s">
        <v>79</v>
      </c>
      <c r="AW379" s="14" t="s">
        <v>33</v>
      </c>
      <c r="AX379" s="14" t="s">
        <v>71</v>
      </c>
      <c r="AY379" s="257" t="s">
        <v>127</v>
      </c>
    </row>
    <row r="380" s="14" customFormat="1">
      <c r="A380" s="14"/>
      <c r="B380" s="248"/>
      <c r="C380" s="249"/>
      <c r="D380" s="233" t="s">
        <v>138</v>
      </c>
      <c r="E380" s="250" t="s">
        <v>19</v>
      </c>
      <c r="F380" s="251" t="s">
        <v>1023</v>
      </c>
      <c r="G380" s="249"/>
      <c r="H380" s="250" t="s">
        <v>19</v>
      </c>
      <c r="I380" s="252"/>
      <c r="J380" s="249"/>
      <c r="K380" s="249"/>
      <c r="L380" s="253"/>
      <c r="M380" s="254"/>
      <c r="N380" s="255"/>
      <c r="O380" s="255"/>
      <c r="P380" s="255"/>
      <c r="Q380" s="255"/>
      <c r="R380" s="255"/>
      <c r="S380" s="255"/>
      <c r="T380" s="25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7" t="s">
        <v>138</v>
      </c>
      <c r="AU380" s="257" t="s">
        <v>81</v>
      </c>
      <c r="AV380" s="14" t="s">
        <v>79</v>
      </c>
      <c r="AW380" s="14" t="s">
        <v>33</v>
      </c>
      <c r="AX380" s="14" t="s">
        <v>71</v>
      </c>
      <c r="AY380" s="257" t="s">
        <v>127</v>
      </c>
    </row>
    <row r="381" s="13" customFormat="1">
      <c r="A381" s="13"/>
      <c r="B381" s="237"/>
      <c r="C381" s="238"/>
      <c r="D381" s="233" t="s">
        <v>138</v>
      </c>
      <c r="E381" s="239" t="s">
        <v>19</v>
      </c>
      <c r="F381" s="240" t="s">
        <v>1024</v>
      </c>
      <c r="G381" s="238"/>
      <c r="H381" s="241">
        <v>364.47500000000002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7" t="s">
        <v>138</v>
      </c>
      <c r="AU381" s="247" t="s">
        <v>81</v>
      </c>
      <c r="AV381" s="13" t="s">
        <v>81</v>
      </c>
      <c r="AW381" s="13" t="s">
        <v>33</v>
      </c>
      <c r="AX381" s="13" t="s">
        <v>79</v>
      </c>
      <c r="AY381" s="247" t="s">
        <v>127</v>
      </c>
    </row>
    <row r="382" s="2" customFormat="1" ht="16.5" customHeight="1">
      <c r="A382" s="40"/>
      <c r="B382" s="41"/>
      <c r="C382" s="220" t="s">
        <v>1025</v>
      </c>
      <c r="D382" s="220" t="s">
        <v>130</v>
      </c>
      <c r="E382" s="221" t="s">
        <v>1026</v>
      </c>
      <c r="F382" s="222" t="s">
        <v>1027</v>
      </c>
      <c r="G382" s="223" t="s">
        <v>290</v>
      </c>
      <c r="H382" s="224">
        <v>7.8399999999999999</v>
      </c>
      <c r="I382" s="225"/>
      <c r="J382" s="226">
        <f>ROUND(I382*H382,2)</f>
        <v>0</v>
      </c>
      <c r="K382" s="222" t="s">
        <v>134</v>
      </c>
      <c r="L382" s="46"/>
      <c r="M382" s="227" t="s">
        <v>19</v>
      </c>
      <c r="N382" s="228" t="s">
        <v>42</v>
      </c>
      <c r="O382" s="86"/>
      <c r="P382" s="229">
        <f>O382*H382</f>
        <v>0</v>
      </c>
      <c r="Q382" s="229">
        <v>0.15558</v>
      </c>
      <c r="R382" s="229">
        <f>Q382*H382</f>
        <v>1.2197472</v>
      </c>
      <c r="S382" s="229">
        <v>0</v>
      </c>
      <c r="T382" s="230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31" t="s">
        <v>150</v>
      </c>
      <c r="AT382" s="231" t="s">
        <v>130</v>
      </c>
      <c r="AU382" s="231" t="s">
        <v>81</v>
      </c>
      <c r="AY382" s="19" t="s">
        <v>127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9" t="s">
        <v>79</v>
      </c>
      <c r="BK382" s="232">
        <f>ROUND(I382*H382,2)</f>
        <v>0</v>
      </c>
      <c r="BL382" s="19" t="s">
        <v>150</v>
      </c>
      <c r="BM382" s="231" t="s">
        <v>1028</v>
      </c>
    </row>
    <row r="383" s="2" customFormat="1">
      <c r="A383" s="40"/>
      <c r="B383" s="41"/>
      <c r="C383" s="42"/>
      <c r="D383" s="233" t="s">
        <v>137</v>
      </c>
      <c r="E383" s="42"/>
      <c r="F383" s="234" t="s">
        <v>1027</v>
      </c>
      <c r="G383" s="42"/>
      <c r="H383" s="42"/>
      <c r="I383" s="138"/>
      <c r="J383" s="42"/>
      <c r="K383" s="42"/>
      <c r="L383" s="46"/>
      <c r="M383" s="235"/>
      <c r="N383" s="236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137</v>
      </c>
      <c r="AU383" s="19" t="s">
        <v>81</v>
      </c>
    </row>
    <row r="384" s="13" customFormat="1">
      <c r="A384" s="13"/>
      <c r="B384" s="237"/>
      <c r="C384" s="238"/>
      <c r="D384" s="233" t="s">
        <v>138</v>
      </c>
      <c r="E384" s="239" t="s">
        <v>19</v>
      </c>
      <c r="F384" s="240" t="s">
        <v>1029</v>
      </c>
      <c r="G384" s="238"/>
      <c r="H384" s="241">
        <v>7.8399999999999999</v>
      </c>
      <c r="I384" s="242"/>
      <c r="J384" s="238"/>
      <c r="K384" s="238"/>
      <c r="L384" s="243"/>
      <c r="M384" s="244"/>
      <c r="N384" s="245"/>
      <c r="O384" s="245"/>
      <c r="P384" s="245"/>
      <c r="Q384" s="245"/>
      <c r="R384" s="245"/>
      <c r="S384" s="245"/>
      <c r="T384" s="24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7" t="s">
        <v>138</v>
      </c>
      <c r="AU384" s="247" t="s">
        <v>81</v>
      </c>
      <c r="AV384" s="13" t="s">
        <v>81</v>
      </c>
      <c r="AW384" s="13" t="s">
        <v>33</v>
      </c>
      <c r="AX384" s="13" t="s">
        <v>79</v>
      </c>
      <c r="AY384" s="247" t="s">
        <v>127</v>
      </c>
    </row>
    <row r="385" s="2" customFormat="1" ht="16.5" customHeight="1">
      <c r="A385" s="40"/>
      <c r="B385" s="41"/>
      <c r="C385" s="220" t="s">
        <v>1030</v>
      </c>
      <c r="D385" s="220" t="s">
        <v>130</v>
      </c>
      <c r="E385" s="221" t="s">
        <v>1031</v>
      </c>
      <c r="F385" s="222" t="s">
        <v>1032</v>
      </c>
      <c r="G385" s="223" t="s">
        <v>363</v>
      </c>
      <c r="H385" s="224">
        <v>24</v>
      </c>
      <c r="I385" s="225"/>
      <c r="J385" s="226">
        <f>ROUND(I385*H385,2)</f>
        <v>0</v>
      </c>
      <c r="K385" s="222" t="s">
        <v>134</v>
      </c>
      <c r="L385" s="46"/>
      <c r="M385" s="227" t="s">
        <v>19</v>
      </c>
      <c r="N385" s="228" t="s">
        <v>42</v>
      </c>
      <c r="O385" s="86"/>
      <c r="P385" s="229">
        <f>O385*H385</f>
        <v>0</v>
      </c>
      <c r="Q385" s="229">
        <v>0.0072100000000000003</v>
      </c>
      <c r="R385" s="229">
        <f>Q385*H385</f>
        <v>0.17304</v>
      </c>
      <c r="S385" s="229">
        <v>0</v>
      </c>
      <c r="T385" s="230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31" t="s">
        <v>150</v>
      </c>
      <c r="AT385" s="231" t="s">
        <v>130</v>
      </c>
      <c r="AU385" s="231" t="s">
        <v>81</v>
      </c>
      <c r="AY385" s="19" t="s">
        <v>127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9" t="s">
        <v>79</v>
      </c>
      <c r="BK385" s="232">
        <f>ROUND(I385*H385,2)</f>
        <v>0</v>
      </c>
      <c r="BL385" s="19" t="s">
        <v>150</v>
      </c>
      <c r="BM385" s="231" t="s">
        <v>1033</v>
      </c>
    </row>
    <row r="386" s="2" customFormat="1">
      <c r="A386" s="40"/>
      <c r="B386" s="41"/>
      <c r="C386" s="42"/>
      <c r="D386" s="233" t="s">
        <v>137</v>
      </c>
      <c r="E386" s="42"/>
      <c r="F386" s="234" t="s">
        <v>1034</v>
      </c>
      <c r="G386" s="42"/>
      <c r="H386" s="42"/>
      <c r="I386" s="138"/>
      <c r="J386" s="42"/>
      <c r="K386" s="42"/>
      <c r="L386" s="46"/>
      <c r="M386" s="235"/>
      <c r="N386" s="236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137</v>
      </c>
      <c r="AU386" s="19" t="s">
        <v>81</v>
      </c>
    </row>
    <row r="387" s="13" customFormat="1">
      <c r="A387" s="13"/>
      <c r="B387" s="237"/>
      <c r="C387" s="238"/>
      <c r="D387" s="233" t="s">
        <v>138</v>
      </c>
      <c r="E387" s="239" t="s">
        <v>19</v>
      </c>
      <c r="F387" s="240" t="s">
        <v>1035</v>
      </c>
      <c r="G387" s="238"/>
      <c r="H387" s="241">
        <v>24</v>
      </c>
      <c r="I387" s="242"/>
      <c r="J387" s="238"/>
      <c r="K387" s="238"/>
      <c r="L387" s="243"/>
      <c r="M387" s="244"/>
      <c r="N387" s="245"/>
      <c r="O387" s="245"/>
      <c r="P387" s="245"/>
      <c r="Q387" s="245"/>
      <c r="R387" s="245"/>
      <c r="S387" s="245"/>
      <c r="T387" s="24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7" t="s">
        <v>138</v>
      </c>
      <c r="AU387" s="247" t="s">
        <v>81</v>
      </c>
      <c r="AV387" s="13" t="s">
        <v>81</v>
      </c>
      <c r="AW387" s="13" t="s">
        <v>33</v>
      </c>
      <c r="AX387" s="13" t="s">
        <v>79</v>
      </c>
      <c r="AY387" s="247" t="s">
        <v>127</v>
      </c>
    </row>
    <row r="388" s="2" customFormat="1" ht="16.5" customHeight="1">
      <c r="A388" s="40"/>
      <c r="B388" s="41"/>
      <c r="C388" s="220" t="s">
        <v>1036</v>
      </c>
      <c r="D388" s="220" t="s">
        <v>130</v>
      </c>
      <c r="E388" s="221" t="s">
        <v>1037</v>
      </c>
      <c r="F388" s="222" t="s">
        <v>1038</v>
      </c>
      <c r="G388" s="223" t="s">
        <v>296</v>
      </c>
      <c r="H388" s="224">
        <v>12</v>
      </c>
      <c r="I388" s="225"/>
      <c r="J388" s="226">
        <f>ROUND(I388*H388,2)</f>
        <v>0</v>
      </c>
      <c r="K388" s="222" t="s">
        <v>19</v>
      </c>
      <c r="L388" s="46"/>
      <c r="M388" s="227" t="s">
        <v>19</v>
      </c>
      <c r="N388" s="228" t="s">
        <v>42</v>
      </c>
      <c r="O388" s="86"/>
      <c r="P388" s="229">
        <f>O388*H388</f>
        <v>0</v>
      </c>
      <c r="Q388" s="229">
        <v>0</v>
      </c>
      <c r="R388" s="229">
        <f>Q388*H388</f>
        <v>0</v>
      </c>
      <c r="S388" s="229">
        <v>0</v>
      </c>
      <c r="T388" s="230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31" t="s">
        <v>150</v>
      </c>
      <c r="AT388" s="231" t="s">
        <v>130</v>
      </c>
      <c r="AU388" s="231" t="s">
        <v>81</v>
      </c>
      <c r="AY388" s="19" t="s">
        <v>127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19" t="s">
        <v>79</v>
      </c>
      <c r="BK388" s="232">
        <f>ROUND(I388*H388,2)</f>
        <v>0</v>
      </c>
      <c r="BL388" s="19" t="s">
        <v>150</v>
      </c>
      <c r="BM388" s="231" t="s">
        <v>1039</v>
      </c>
    </row>
    <row r="389" s="2" customFormat="1">
      <c r="A389" s="40"/>
      <c r="B389" s="41"/>
      <c r="C389" s="42"/>
      <c r="D389" s="233" t="s">
        <v>137</v>
      </c>
      <c r="E389" s="42"/>
      <c r="F389" s="234" t="s">
        <v>1038</v>
      </c>
      <c r="G389" s="42"/>
      <c r="H389" s="42"/>
      <c r="I389" s="138"/>
      <c r="J389" s="42"/>
      <c r="K389" s="42"/>
      <c r="L389" s="46"/>
      <c r="M389" s="235"/>
      <c r="N389" s="236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137</v>
      </c>
      <c r="AU389" s="19" t="s">
        <v>81</v>
      </c>
    </row>
    <row r="390" s="13" customFormat="1">
      <c r="A390" s="13"/>
      <c r="B390" s="237"/>
      <c r="C390" s="238"/>
      <c r="D390" s="233" t="s">
        <v>138</v>
      </c>
      <c r="E390" s="239" t="s">
        <v>19</v>
      </c>
      <c r="F390" s="240" t="s">
        <v>1040</v>
      </c>
      <c r="G390" s="238"/>
      <c r="H390" s="241">
        <v>12</v>
      </c>
      <c r="I390" s="242"/>
      <c r="J390" s="238"/>
      <c r="K390" s="238"/>
      <c r="L390" s="243"/>
      <c r="M390" s="244"/>
      <c r="N390" s="245"/>
      <c r="O390" s="245"/>
      <c r="P390" s="245"/>
      <c r="Q390" s="245"/>
      <c r="R390" s="245"/>
      <c r="S390" s="245"/>
      <c r="T390" s="24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7" t="s">
        <v>138</v>
      </c>
      <c r="AU390" s="247" t="s">
        <v>81</v>
      </c>
      <c r="AV390" s="13" t="s">
        <v>81</v>
      </c>
      <c r="AW390" s="13" t="s">
        <v>33</v>
      </c>
      <c r="AX390" s="13" t="s">
        <v>79</v>
      </c>
      <c r="AY390" s="247" t="s">
        <v>127</v>
      </c>
    </row>
    <row r="391" s="2" customFormat="1" ht="16.5" customHeight="1">
      <c r="A391" s="40"/>
      <c r="B391" s="41"/>
      <c r="C391" s="220" t="s">
        <v>1041</v>
      </c>
      <c r="D391" s="220" t="s">
        <v>130</v>
      </c>
      <c r="E391" s="221" t="s">
        <v>1042</v>
      </c>
      <c r="F391" s="222" t="s">
        <v>1043</v>
      </c>
      <c r="G391" s="223" t="s">
        <v>296</v>
      </c>
      <c r="H391" s="224">
        <v>2</v>
      </c>
      <c r="I391" s="225"/>
      <c r="J391" s="226">
        <f>ROUND(I391*H391,2)</f>
        <v>0</v>
      </c>
      <c r="K391" s="222" t="s">
        <v>19</v>
      </c>
      <c r="L391" s="46"/>
      <c r="M391" s="227" t="s">
        <v>19</v>
      </c>
      <c r="N391" s="228" t="s">
        <v>42</v>
      </c>
      <c r="O391" s="86"/>
      <c r="P391" s="229">
        <f>O391*H391</f>
        <v>0</v>
      </c>
      <c r="Q391" s="229">
        <v>0</v>
      </c>
      <c r="R391" s="229">
        <f>Q391*H391</f>
        <v>0</v>
      </c>
      <c r="S391" s="229">
        <v>0</v>
      </c>
      <c r="T391" s="230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31" t="s">
        <v>150</v>
      </c>
      <c r="AT391" s="231" t="s">
        <v>130</v>
      </c>
      <c r="AU391" s="231" t="s">
        <v>81</v>
      </c>
      <c r="AY391" s="19" t="s">
        <v>127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9" t="s">
        <v>79</v>
      </c>
      <c r="BK391" s="232">
        <f>ROUND(I391*H391,2)</f>
        <v>0</v>
      </c>
      <c r="BL391" s="19" t="s">
        <v>150</v>
      </c>
      <c r="BM391" s="231" t="s">
        <v>1044</v>
      </c>
    </row>
    <row r="392" s="2" customFormat="1">
      <c r="A392" s="40"/>
      <c r="B392" s="41"/>
      <c r="C392" s="42"/>
      <c r="D392" s="233" t="s">
        <v>137</v>
      </c>
      <c r="E392" s="42"/>
      <c r="F392" s="234" t="s">
        <v>1043</v>
      </c>
      <c r="G392" s="42"/>
      <c r="H392" s="42"/>
      <c r="I392" s="138"/>
      <c r="J392" s="42"/>
      <c r="K392" s="42"/>
      <c r="L392" s="46"/>
      <c r="M392" s="235"/>
      <c r="N392" s="236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137</v>
      </c>
      <c r="AU392" s="19" t="s">
        <v>81</v>
      </c>
    </row>
    <row r="393" s="13" customFormat="1">
      <c r="A393" s="13"/>
      <c r="B393" s="237"/>
      <c r="C393" s="238"/>
      <c r="D393" s="233" t="s">
        <v>138</v>
      </c>
      <c r="E393" s="239" t="s">
        <v>19</v>
      </c>
      <c r="F393" s="240" t="s">
        <v>1045</v>
      </c>
      <c r="G393" s="238"/>
      <c r="H393" s="241">
        <v>1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7" t="s">
        <v>138</v>
      </c>
      <c r="AU393" s="247" t="s">
        <v>81</v>
      </c>
      <c r="AV393" s="13" t="s">
        <v>81</v>
      </c>
      <c r="AW393" s="13" t="s">
        <v>33</v>
      </c>
      <c r="AX393" s="13" t="s">
        <v>71</v>
      </c>
      <c r="AY393" s="247" t="s">
        <v>127</v>
      </c>
    </row>
    <row r="394" s="13" customFormat="1">
      <c r="A394" s="13"/>
      <c r="B394" s="237"/>
      <c r="C394" s="238"/>
      <c r="D394" s="233" t="s">
        <v>138</v>
      </c>
      <c r="E394" s="239" t="s">
        <v>19</v>
      </c>
      <c r="F394" s="240" t="s">
        <v>1046</v>
      </c>
      <c r="G394" s="238"/>
      <c r="H394" s="241">
        <v>1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7" t="s">
        <v>138</v>
      </c>
      <c r="AU394" s="247" t="s">
        <v>81</v>
      </c>
      <c r="AV394" s="13" t="s">
        <v>81</v>
      </c>
      <c r="AW394" s="13" t="s">
        <v>33</v>
      </c>
      <c r="AX394" s="13" t="s">
        <v>71</v>
      </c>
      <c r="AY394" s="247" t="s">
        <v>127</v>
      </c>
    </row>
    <row r="395" s="15" customFormat="1">
      <c r="A395" s="15"/>
      <c r="B395" s="261"/>
      <c r="C395" s="262"/>
      <c r="D395" s="233" t="s">
        <v>138</v>
      </c>
      <c r="E395" s="263" t="s">
        <v>19</v>
      </c>
      <c r="F395" s="264" t="s">
        <v>323</v>
      </c>
      <c r="G395" s="262"/>
      <c r="H395" s="265">
        <v>2</v>
      </c>
      <c r="I395" s="266"/>
      <c r="J395" s="262"/>
      <c r="K395" s="262"/>
      <c r="L395" s="267"/>
      <c r="M395" s="268"/>
      <c r="N395" s="269"/>
      <c r="O395" s="269"/>
      <c r="P395" s="269"/>
      <c r="Q395" s="269"/>
      <c r="R395" s="269"/>
      <c r="S395" s="269"/>
      <c r="T395" s="270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71" t="s">
        <v>138</v>
      </c>
      <c r="AU395" s="271" t="s">
        <v>81</v>
      </c>
      <c r="AV395" s="15" t="s">
        <v>150</v>
      </c>
      <c r="AW395" s="15" t="s">
        <v>33</v>
      </c>
      <c r="AX395" s="15" t="s">
        <v>79</v>
      </c>
      <c r="AY395" s="271" t="s">
        <v>127</v>
      </c>
    </row>
    <row r="396" s="2" customFormat="1" ht="16.5" customHeight="1">
      <c r="A396" s="40"/>
      <c r="B396" s="41"/>
      <c r="C396" s="220" t="s">
        <v>1047</v>
      </c>
      <c r="D396" s="220" t="s">
        <v>130</v>
      </c>
      <c r="E396" s="221" t="s">
        <v>1048</v>
      </c>
      <c r="F396" s="222" t="s">
        <v>1049</v>
      </c>
      <c r="G396" s="223" t="s">
        <v>448</v>
      </c>
      <c r="H396" s="224">
        <v>1.6200000000000001</v>
      </c>
      <c r="I396" s="225"/>
      <c r="J396" s="226">
        <f>ROUND(I396*H396,2)</f>
        <v>0</v>
      </c>
      <c r="K396" s="222" t="s">
        <v>19</v>
      </c>
      <c r="L396" s="46"/>
      <c r="M396" s="227" t="s">
        <v>19</v>
      </c>
      <c r="N396" s="228" t="s">
        <v>42</v>
      </c>
      <c r="O396" s="86"/>
      <c r="P396" s="229">
        <f>O396*H396</f>
        <v>0</v>
      </c>
      <c r="Q396" s="229">
        <v>0</v>
      </c>
      <c r="R396" s="229">
        <f>Q396*H396</f>
        <v>0</v>
      </c>
      <c r="S396" s="229">
        <v>0</v>
      </c>
      <c r="T396" s="230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31" t="s">
        <v>150</v>
      </c>
      <c r="AT396" s="231" t="s">
        <v>130</v>
      </c>
      <c r="AU396" s="231" t="s">
        <v>81</v>
      </c>
      <c r="AY396" s="19" t="s">
        <v>127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9" t="s">
        <v>79</v>
      </c>
      <c r="BK396" s="232">
        <f>ROUND(I396*H396,2)</f>
        <v>0</v>
      </c>
      <c r="BL396" s="19" t="s">
        <v>150</v>
      </c>
      <c r="BM396" s="231" t="s">
        <v>1050</v>
      </c>
    </row>
    <row r="397" s="2" customFormat="1">
      <c r="A397" s="40"/>
      <c r="B397" s="41"/>
      <c r="C397" s="42"/>
      <c r="D397" s="233" t="s">
        <v>137</v>
      </c>
      <c r="E397" s="42"/>
      <c r="F397" s="234" t="s">
        <v>1049</v>
      </c>
      <c r="G397" s="42"/>
      <c r="H397" s="42"/>
      <c r="I397" s="138"/>
      <c r="J397" s="42"/>
      <c r="K397" s="42"/>
      <c r="L397" s="46"/>
      <c r="M397" s="235"/>
      <c r="N397" s="236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137</v>
      </c>
      <c r="AU397" s="19" t="s">
        <v>81</v>
      </c>
    </row>
    <row r="398" s="13" customFormat="1">
      <c r="A398" s="13"/>
      <c r="B398" s="237"/>
      <c r="C398" s="238"/>
      <c r="D398" s="233" t="s">
        <v>138</v>
      </c>
      <c r="E398" s="239" t="s">
        <v>19</v>
      </c>
      <c r="F398" s="240" t="s">
        <v>1051</v>
      </c>
      <c r="G398" s="238"/>
      <c r="H398" s="241">
        <v>1.6200000000000001</v>
      </c>
      <c r="I398" s="242"/>
      <c r="J398" s="238"/>
      <c r="K398" s="238"/>
      <c r="L398" s="243"/>
      <c r="M398" s="244"/>
      <c r="N398" s="245"/>
      <c r="O398" s="245"/>
      <c r="P398" s="245"/>
      <c r="Q398" s="245"/>
      <c r="R398" s="245"/>
      <c r="S398" s="245"/>
      <c r="T398" s="24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7" t="s">
        <v>138</v>
      </c>
      <c r="AU398" s="247" t="s">
        <v>81</v>
      </c>
      <c r="AV398" s="13" t="s">
        <v>81</v>
      </c>
      <c r="AW398" s="13" t="s">
        <v>33</v>
      </c>
      <c r="AX398" s="13" t="s">
        <v>79</v>
      </c>
      <c r="AY398" s="247" t="s">
        <v>127</v>
      </c>
    </row>
    <row r="399" s="2" customFormat="1" ht="16.5" customHeight="1">
      <c r="A399" s="40"/>
      <c r="B399" s="41"/>
      <c r="C399" s="220" t="s">
        <v>1052</v>
      </c>
      <c r="D399" s="220" t="s">
        <v>130</v>
      </c>
      <c r="E399" s="221" t="s">
        <v>1053</v>
      </c>
      <c r="F399" s="222" t="s">
        <v>1054</v>
      </c>
      <c r="G399" s="223" t="s">
        <v>290</v>
      </c>
      <c r="H399" s="224">
        <v>61</v>
      </c>
      <c r="I399" s="225"/>
      <c r="J399" s="226">
        <f>ROUND(I399*H399,2)</f>
        <v>0</v>
      </c>
      <c r="K399" s="222" t="s">
        <v>134</v>
      </c>
      <c r="L399" s="46"/>
      <c r="M399" s="227" t="s">
        <v>19</v>
      </c>
      <c r="N399" s="228" t="s">
        <v>42</v>
      </c>
      <c r="O399" s="86"/>
      <c r="P399" s="229">
        <f>O399*H399</f>
        <v>0</v>
      </c>
      <c r="Q399" s="229">
        <v>0</v>
      </c>
      <c r="R399" s="229">
        <f>Q399*H399</f>
        <v>0</v>
      </c>
      <c r="S399" s="229">
        <v>0</v>
      </c>
      <c r="T399" s="230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31" t="s">
        <v>150</v>
      </c>
      <c r="AT399" s="231" t="s">
        <v>130</v>
      </c>
      <c r="AU399" s="231" t="s">
        <v>81</v>
      </c>
      <c r="AY399" s="19" t="s">
        <v>127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9" t="s">
        <v>79</v>
      </c>
      <c r="BK399" s="232">
        <f>ROUND(I399*H399,2)</f>
        <v>0</v>
      </c>
      <c r="BL399" s="19" t="s">
        <v>150</v>
      </c>
      <c r="BM399" s="231" t="s">
        <v>1055</v>
      </c>
    </row>
    <row r="400" s="2" customFormat="1">
      <c r="A400" s="40"/>
      <c r="B400" s="41"/>
      <c r="C400" s="42"/>
      <c r="D400" s="233" t="s">
        <v>137</v>
      </c>
      <c r="E400" s="42"/>
      <c r="F400" s="234" t="s">
        <v>1056</v>
      </c>
      <c r="G400" s="42"/>
      <c r="H400" s="42"/>
      <c r="I400" s="138"/>
      <c r="J400" s="42"/>
      <c r="K400" s="42"/>
      <c r="L400" s="46"/>
      <c r="M400" s="235"/>
      <c r="N400" s="236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137</v>
      </c>
      <c r="AU400" s="19" t="s">
        <v>81</v>
      </c>
    </row>
    <row r="401" s="14" customFormat="1">
      <c r="A401" s="14"/>
      <c r="B401" s="248"/>
      <c r="C401" s="249"/>
      <c r="D401" s="233" t="s">
        <v>138</v>
      </c>
      <c r="E401" s="250" t="s">
        <v>19</v>
      </c>
      <c r="F401" s="251" t="s">
        <v>1057</v>
      </c>
      <c r="G401" s="249"/>
      <c r="H401" s="250" t="s">
        <v>19</v>
      </c>
      <c r="I401" s="252"/>
      <c r="J401" s="249"/>
      <c r="K401" s="249"/>
      <c r="L401" s="253"/>
      <c r="M401" s="254"/>
      <c r="N401" s="255"/>
      <c r="O401" s="255"/>
      <c r="P401" s="255"/>
      <c r="Q401" s="255"/>
      <c r="R401" s="255"/>
      <c r="S401" s="255"/>
      <c r="T401" s="256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7" t="s">
        <v>138</v>
      </c>
      <c r="AU401" s="257" t="s">
        <v>81</v>
      </c>
      <c r="AV401" s="14" t="s">
        <v>79</v>
      </c>
      <c r="AW401" s="14" t="s">
        <v>33</v>
      </c>
      <c r="AX401" s="14" t="s">
        <v>71</v>
      </c>
      <c r="AY401" s="257" t="s">
        <v>127</v>
      </c>
    </row>
    <row r="402" s="13" customFormat="1">
      <c r="A402" s="13"/>
      <c r="B402" s="237"/>
      <c r="C402" s="238"/>
      <c r="D402" s="233" t="s">
        <v>138</v>
      </c>
      <c r="E402" s="239" t="s">
        <v>19</v>
      </c>
      <c r="F402" s="240" t="s">
        <v>1058</v>
      </c>
      <c r="G402" s="238"/>
      <c r="H402" s="241">
        <v>27</v>
      </c>
      <c r="I402" s="242"/>
      <c r="J402" s="238"/>
      <c r="K402" s="238"/>
      <c r="L402" s="243"/>
      <c r="M402" s="244"/>
      <c r="N402" s="245"/>
      <c r="O402" s="245"/>
      <c r="P402" s="245"/>
      <c r="Q402" s="245"/>
      <c r="R402" s="245"/>
      <c r="S402" s="245"/>
      <c r="T402" s="24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7" t="s">
        <v>138</v>
      </c>
      <c r="AU402" s="247" t="s">
        <v>81</v>
      </c>
      <c r="AV402" s="13" t="s">
        <v>81</v>
      </c>
      <c r="AW402" s="13" t="s">
        <v>33</v>
      </c>
      <c r="AX402" s="13" t="s">
        <v>71</v>
      </c>
      <c r="AY402" s="247" t="s">
        <v>127</v>
      </c>
    </row>
    <row r="403" s="13" customFormat="1">
      <c r="A403" s="13"/>
      <c r="B403" s="237"/>
      <c r="C403" s="238"/>
      <c r="D403" s="233" t="s">
        <v>138</v>
      </c>
      <c r="E403" s="239" t="s">
        <v>19</v>
      </c>
      <c r="F403" s="240" t="s">
        <v>1059</v>
      </c>
      <c r="G403" s="238"/>
      <c r="H403" s="241">
        <v>23</v>
      </c>
      <c r="I403" s="242"/>
      <c r="J403" s="238"/>
      <c r="K403" s="238"/>
      <c r="L403" s="243"/>
      <c r="M403" s="244"/>
      <c r="N403" s="245"/>
      <c r="O403" s="245"/>
      <c r="P403" s="245"/>
      <c r="Q403" s="245"/>
      <c r="R403" s="245"/>
      <c r="S403" s="245"/>
      <c r="T403" s="24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7" t="s">
        <v>138</v>
      </c>
      <c r="AU403" s="247" t="s">
        <v>81</v>
      </c>
      <c r="AV403" s="13" t="s">
        <v>81</v>
      </c>
      <c r="AW403" s="13" t="s">
        <v>33</v>
      </c>
      <c r="AX403" s="13" t="s">
        <v>71</v>
      </c>
      <c r="AY403" s="247" t="s">
        <v>127</v>
      </c>
    </row>
    <row r="404" s="16" customFormat="1">
      <c r="A404" s="16"/>
      <c r="B404" s="272"/>
      <c r="C404" s="273"/>
      <c r="D404" s="233" t="s">
        <v>138</v>
      </c>
      <c r="E404" s="274" t="s">
        <v>19</v>
      </c>
      <c r="F404" s="275" t="s">
        <v>337</v>
      </c>
      <c r="G404" s="273"/>
      <c r="H404" s="276">
        <v>50</v>
      </c>
      <c r="I404" s="277"/>
      <c r="J404" s="273"/>
      <c r="K404" s="273"/>
      <c r="L404" s="278"/>
      <c r="M404" s="279"/>
      <c r="N404" s="280"/>
      <c r="O404" s="280"/>
      <c r="P404" s="280"/>
      <c r="Q404" s="280"/>
      <c r="R404" s="280"/>
      <c r="S404" s="280"/>
      <c r="T404" s="281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T404" s="282" t="s">
        <v>138</v>
      </c>
      <c r="AU404" s="282" t="s">
        <v>81</v>
      </c>
      <c r="AV404" s="16" t="s">
        <v>145</v>
      </c>
      <c r="AW404" s="16" t="s">
        <v>33</v>
      </c>
      <c r="AX404" s="16" t="s">
        <v>71</v>
      </c>
      <c r="AY404" s="282" t="s">
        <v>127</v>
      </c>
    </row>
    <row r="405" s="13" customFormat="1">
      <c r="A405" s="13"/>
      <c r="B405" s="237"/>
      <c r="C405" s="238"/>
      <c r="D405" s="233" t="s">
        <v>138</v>
      </c>
      <c r="E405" s="239" t="s">
        <v>19</v>
      </c>
      <c r="F405" s="240" t="s">
        <v>1060</v>
      </c>
      <c r="G405" s="238"/>
      <c r="H405" s="241">
        <v>11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7" t="s">
        <v>138</v>
      </c>
      <c r="AU405" s="247" t="s">
        <v>81</v>
      </c>
      <c r="AV405" s="13" t="s">
        <v>81</v>
      </c>
      <c r="AW405" s="13" t="s">
        <v>33</v>
      </c>
      <c r="AX405" s="13" t="s">
        <v>71</v>
      </c>
      <c r="AY405" s="247" t="s">
        <v>127</v>
      </c>
    </row>
    <row r="406" s="15" customFormat="1">
      <c r="A406" s="15"/>
      <c r="B406" s="261"/>
      <c r="C406" s="262"/>
      <c r="D406" s="233" t="s">
        <v>138</v>
      </c>
      <c r="E406" s="263" t="s">
        <v>19</v>
      </c>
      <c r="F406" s="264" t="s">
        <v>323</v>
      </c>
      <c r="G406" s="262"/>
      <c r="H406" s="265">
        <v>61</v>
      </c>
      <c r="I406" s="266"/>
      <c r="J406" s="262"/>
      <c r="K406" s="262"/>
      <c r="L406" s="267"/>
      <c r="M406" s="268"/>
      <c r="N406" s="269"/>
      <c r="O406" s="269"/>
      <c r="P406" s="269"/>
      <c r="Q406" s="269"/>
      <c r="R406" s="269"/>
      <c r="S406" s="269"/>
      <c r="T406" s="270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71" t="s">
        <v>138</v>
      </c>
      <c r="AU406" s="271" t="s">
        <v>81</v>
      </c>
      <c r="AV406" s="15" t="s">
        <v>150</v>
      </c>
      <c r="AW406" s="15" t="s">
        <v>33</v>
      </c>
      <c r="AX406" s="15" t="s">
        <v>79</v>
      </c>
      <c r="AY406" s="271" t="s">
        <v>127</v>
      </c>
    </row>
    <row r="407" s="2" customFormat="1" ht="16.5" customHeight="1">
      <c r="A407" s="40"/>
      <c r="B407" s="41"/>
      <c r="C407" s="220" t="s">
        <v>1061</v>
      </c>
      <c r="D407" s="220" t="s">
        <v>130</v>
      </c>
      <c r="E407" s="221" t="s">
        <v>1062</v>
      </c>
      <c r="F407" s="222" t="s">
        <v>1063</v>
      </c>
      <c r="G407" s="223" t="s">
        <v>290</v>
      </c>
      <c r="H407" s="224">
        <v>136.14500000000001</v>
      </c>
      <c r="I407" s="225"/>
      <c r="J407" s="226">
        <f>ROUND(I407*H407,2)</f>
        <v>0</v>
      </c>
      <c r="K407" s="222" t="s">
        <v>134</v>
      </c>
      <c r="L407" s="46"/>
      <c r="M407" s="227" t="s">
        <v>19</v>
      </c>
      <c r="N407" s="228" t="s">
        <v>42</v>
      </c>
      <c r="O407" s="86"/>
      <c r="P407" s="229">
        <f>O407*H407</f>
        <v>0</v>
      </c>
      <c r="Q407" s="229">
        <v>0</v>
      </c>
      <c r="R407" s="229">
        <f>Q407*H407</f>
        <v>0</v>
      </c>
      <c r="S407" s="229">
        <v>0</v>
      </c>
      <c r="T407" s="230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31" t="s">
        <v>150</v>
      </c>
      <c r="AT407" s="231" t="s">
        <v>130</v>
      </c>
      <c r="AU407" s="231" t="s">
        <v>81</v>
      </c>
      <c r="AY407" s="19" t="s">
        <v>127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9" t="s">
        <v>79</v>
      </c>
      <c r="BK407" s="232">
        <f>ROUND(I407*H407,2)</f>
        <v>0</v>
      </c>
      <c r="BL407" s="19" t="s">
        <v>150</v>
      </c>
      <c r="BM407" s="231" t="s">
        <v>1064</v>
      </c>
    </row>
    <row r="408" s="2" customFormat="1">
      <c r="A408" s="40"/>
      <c r="B408" s="41"/>
      <c r="C408" s="42"/>
      <c r="D408" s="233" t="s">
        <v>137</v>
      </c>
      <c r="E408" s="42"/>
      <c r="F408" s="234" t="s">
        <v>1065</v>
      </c>
      <c r="G408" s="42"/>
      <c r="H408" s="42"/>
      <c r="I408" s="138"/>
      <c r="J408" s="42"/>
      <c r="K408" s="42"/>
      <c r="L408" s="46"/>
      <c r="M408" s="235"/>
      <c r="N408" s="236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137</v>
      </c>
      <c r="AU408" s="19" t="s">
        <v>81</v>
      </c>
    </row>
    <row r="409" s="14" customFormat="1">
      <c r="A409" s="14"/>
      <c r="B409" s="248"/>
      <c r="C409" s="249"/>
      <c r="D409" s="233" t="s">
        <v>138</v>
      </c>
      <c r="E409" s="250" t="s">
        <v>19</v>
      </c>
      <c r="F409" s="251" t="s">
        <v>1066</v>
      </c>
      <c r="G409" s="249"/>
      <c r="H409" s="250" t="s">
        <v>19</v>
      </c>
      <c r="I409" s="252"/>
      <c r="J409" s="249"/>
      <c r="K409" s="249"/>
      <c r="L409" s="253"/>
      <c r="M409" s="254"/>
      <c r="N409" s="255"/>
      <c r="O409" s="255"/>
      <c r="P409" s="255"/>
      <c r="Q409" s="255"/>
      <c r="R409" s="255"/>
      <c r="S409" s="255"/>
      <c r="T409" s="25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7" t="s">
        <v>138</v>
      </c>
      <c r="AU409" s="257" t="s">
        <v>81</v>
      </c>
      <c r="AV409" s="14" t="s">
        <v>79</v>
      </c>
      <c r="AW409" s="14" t="s">
        <v>33</v>
      </c>
      <c r="AX409" s="14" t="s">
        <v>71</v>
      </c>
      <c r="AY409" s="257" t="s">
        <v>127</v>
      </c>
    </row>
    <row r="410" s="13" customFormat="1">
      <c r="A410" s="13"/>
      <c r="B410" s="237"/>
      <c r="C410" s="238"/>
      <c r="D410" s="233" t="s">
        <v>138</v>
      </c>
      <c r="E410" s="239" t="s">
        <v>19</v>
      </c>
      <c r="F410" s="240" t="s">
        <v>1067</v>
      </c>
      <c r="G410" s="238"/>
      <c r="H410" s="241">
        <v>21.5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7" t="s">
        <v>138</v>
      </c>
      <c r="AU410" s="247" t="s">
        <v>81</v>
      </c>
      <c r="AV410" s="13" t="s">
        <v>81</v>
      </c>
      <c r="AW410" s="13" t="s">
        <v>33</v>
      </c>
      <c r="AX410" s="13" t="s">
        <v>71</v>
      </c>
      <c r="AY410" s="247" t="s">
        <v>127</v>
      </c>
    </row>
    <row r="411" s="13" customFormat="1">
      <c r="A411" s="13"/>
      <c r="B411" s="237"/>
      <c r="C411" s="238"/>
      <c r="D411" s="233" t="s">
        <v>138</v>
      </c>
      <c r="E411" s="239" t="s">
        <v>19</v>
      </c>
      <c r="F411" s="240" t="s">
        <v>1068</v>
      </c>
      <c r="G411" s="238"/>
      <c r="H411" s="241">
        <v>19</v>
      </c>
      <c r="I411" s="242"/>
      <c r="J411" s="238"/>
      <c r="K411" s="238"/>
      <c r="L411" s="243"/>
      <c r="M411" s="244"/>
      <c r="N411" s="245"/>
      <c r="O411" s="245"/>
      <c r="P411" s="245"/>
      <c r="Q411" s="245"/>
      <c r="R411" s="245"/>
      <c r="S411" s="245"/>
      <c r="T411" s="24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7" t="s">
        <v>138</v>
      </c>
      <c r="AU411" s="247" t="s">
        <v>81</v>
      </c>
      <c r="AV411" s="13" t="s">
        <v>81</v>
      </c>
      <c r="AW411" s="13" t="s">
        <v>33</v>
      </c>
      <c r="AX411" s="13" t="s">
        <v>71</v>
      </c>
      <c r="AY411" s="247" t="s">
        <v>127</v>
      </c>
    </row>
    <row r="412" s="13" customFormat="1">
      <c r="A412" s="13"/>
      <c r="B412" s="237"/>
      <c r="C412" s="238"/>
      <c r="D412" s="233" t="s">
        <v>138</v>
      </c>
      <c r="E412" s="239" t="s">
        <v>19</v>
      </c>
      <c r="F412" s="240" t="s">
        <v>1069</v>
      </c>
      <c r="G412" s="238"/>
      <c r="H412" s="241">
        <v>16.5</v>
      </c>
      <c r="I412" s="242"/>
      <c r="J412" s="238"/>
      <c r="K412" s="238"/>
      <c r="L412" s="243"/>
      <c r="M412" s="244"/>
      <c r="N412" s="245"/>
      <c r="O412" s="245"/>
      <c r="P412" s="245"/>
      <c r="Q412" s="245"/>
      <c r="R412" s="245"/>
      <c r="S412" s="245"/>
      <c r="T412" s="24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7" t="s">
        <v>138</v>
      </c>
      <c r="AU412" s="247" t="s">
        <v>81</v>
      </c>
      <c r="AV412" s="13" t="s">
        <v>81</v>
      </c>
      <c r="AW412" s="13" t="s">
        <v>33</v>
      </c>
      <c r="AX412" s="13" t="s">
        <v>71</v>
      </c>
      <c r="AY412" s="247" t="s">
        <v>127</v>
      </c>
    </row>
    <row r="413" s="13" customFormat="1">
      <c r="A413" s="13"/>
      <c r="B413" s="237"/>
      <c r="C413" s="238"/>
      <c r="D413" s="233" t="s">
        <v>138</v>
      </c>
      <c r="E413" s="239" t="s">
        <v>19</v>
      </c>
      <c r="F413" s="240" t="s">
        <v>1070</v>
      </c>
      <c r="G413" s="238"/>
      <c r="H413" s="241">
        <v>23.649999999999999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7" t="s">
        <v>138</v>
      </c>
      <c r="AU413" s="247" t="s">
        <v>81</v>
      </c>
      <c r="AV413" s="13" t="s">
        <v>81</v>
      </c>
      <c r="AW413" s="13" t="s">
        <v>33</v>
      </c>
      <c r="AX413" s="13" t="s">
        <v>71</v>
      </c>
      <c r="AY413" s="247" t="s">
        <v>127</v>
      </c>
    </row>
    <row r="414" s="13" customFormat="1">
      <c r="A414" s="13"/>
      <c r="B414" s="237"/>
      <c r="C414" s="238"/>
      <c r="D414" s="233" t="s">
        <v>138</v>
      </c>
      <c r="E414" s="239" t="s">
        <v>19</v>
      </c>
      <c r="F414" s="240" t="s">
        <v>1071</v>
      </c>
      <c r="G414" s="238"/>
      <c r="H414" s="241">
        <v>15.4</v>
      </c>
      <c r="I414" s="242"/>
      <c r="J414" s="238"/>
      <c r="K414" s="238"/>
      <c r="L414" s="243"/>
      <c r="M414" s="244"/>
      <c r="N414" s="245"/>
      <c r="O414" s="245"/>
      <c r="P414" s="245"/>
      <c r="Q414" s="245"/>
      <c r="R414" s="245"/>
      <c r="S414" s="245"/>
      <c r="T414" s="24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7" t="s">
        <v>138</v>
      </c>
      <c r="AU414" s="247" t="s">
        <v>81</v>
      </c>
      <c r="AV414" s="13" t="s">
        <v>81</v>
      </c>
      <c r="AW414" s="13" t="s">
        <v>33</v>
      </c>
      <c r="AX414" s="13" t="s">
        <v>71</v>
      </c>
      <c r="AY414" s="247" t="s">
        <v>127</v>
      </c>
    </row>
    <row r="415" s="13" customFormat="1">
      <c r="A415" s="13"/>
      <c r="B415" s="237"/>
      <c r="C415" s="238"/>
      <c r="D415" s="233" t="s">
        <v>138</v>
      </c>
      <c r="E415" s="239" t="s">
        <v>19</v>
      </c>
      <c r="F415" s="240" t="s">
        <v>1072</v>
      </c>
      <c r="G415" s="238"/>
      <c r="H415" s="241">
        <v>14</v>
      </c>
      <c r="I415" s="242"/>
      <c r="J415" s="238"/>
      <c r="K415" s="238"/>
      <c r="L415" s="243"/>
      <c r="M415" s="244"/>
      <c r="N415" s="245"/>
      <c r="O415" s="245"/>
      <c r="P415" s="245"/>
      <c r="Q415" s="245"/>
      <c r="R415" s="245"/>
      <c r="S415" s="245"/>
      <c r="T415" s="24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7" t="s">
        <v>138</v>
      </c>
      <c r="AU415" s="247" t="s">
        <v>81</v>
      </c>
      <c r="AV415" s="13" t="s">
        <v>81</v>
      </c>
      <c r="AW415" s="13" t="s">
        <v>33</v>
      </c>
      <c r="AX415" s="13" t="s">
        <v>71</v>
      </c>
      <c r="AY415" s="247" t="s">
        <v>127</v>
      </c>
    </row>
    <row r="416" s="16" customFormat="1">
      <c r="A416" s="16"/>
      <c r="B416" s="272"/>
      <c r="C416" s="273"/>
      <c r="D416" s="233" t="s">
        <v>138</v>
      </c>
      <c r="E416" s="274" t="s">
        <v>19</v>
      </c>
      <c r="F416" s="275" t="s">
        <v>337</v>
      </c>
      <c r="G416" s="273"/>
      <c r="H416" s="276">
        <v>110.05</v>
      </c>
      <c r="I416" s="277"/>
      <c r="J416" s="273"/>
      <c r="K416" s="273"/>
      <c r="L416" s="278"/>
      <c r="M416" s="279"/>
      <c r="N416" s="280"/>
      <c r="O416" s="280"/>
      <c r="P416" s="280"/>
      <c r="Q416" s="280"/>
      <c r="R416" s="280"/>
      <c r="S416" s="280"/>
      <c r="T416" s="281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T416" s="282" t="s">
        <v>138</v>
      </c>
      <c r="AU416" s="282" t="s">
        <v>81</v>
      </c>
      <c r="AV416" s="16" t="s">
        <v>145</v>
      </c>
      <c r="AW416" s="16" t="s">
        <v>33</v>
      </c>
      <c r="AX416" s="16" t="s">
        <v>71</v>
      </c>
      <c r="AY416" s="282" t="s">
        <v>127</v>
      </c>
    </row>
    <row r="417" s="14" customFormat="1">
      <c r="A417" s="14"/>
      <c r="B417" s="248"/>
      <c r="C417" s="249"/>
      <c r="D417" s="233" t="s">
        <v>138</v>
      </c>
      <c r="E417" s="250" t="s">
        <v>19</v>
      </c>
      <c r="F417" s="251" t="s">
        <v>1073</v>
      </c>
      <c r="G417" s="249"/>
      <c r="H417" s="250" t="s">
        <v>19</v>
      </c>
      <c r="I417" s="252"/>
      <c r="J417" s="249"/>
      <c r="K417" s="249"/>
      <c r="L417" s="253"/>
      <c r="M417" s="254"/>
      <c r="N417" s="255"/>
      <c r="O417" s="255"/>
      <c r="P417" s="255"/>
      <c r="Q417" s="255"/>
      <c r="R417" s="255"/>
      <c r="S417" s="255"/>
      <c r="T417" s="25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7" t="s">
        <v>138</v>
      </c>
      <c r="AU417" s="257" t="s">
        <v>81</v>
      </c>
      <c r="AV417" s="14" t="s">
        <v>79</v>
      </c>
      <c r="AW417" s="14" t="s">
        <v>33</v>
      </c>
      <c r="AX417" s="14" t="s">
        <v>71</v>
      </c>
      <c r="AY417" s="257" t="s">
        <v>127</v>
      </c>
    </row>
    <row r="418" s="13" customFormat="1">
      <c r="A418" s="13"/>
      <c r="B418" s="237"/>
      <c r="C418" s="238"/>
      <c r="D418" s="233" t="s">
        <v>138</v>
      </c>
      <c r="E418" s="239" t="s">
        <v>19</v>
      </c>
      <c r="F418" s="240" t="s">
        <v>1074</v>
      </c>
      <c r="G418" s="238"/>
      <c r="H418" s="241">
        <v>15.195</v>
      </c>
      <c r="I418" s="242"/>
      <c r="J418" s="238"/>
      <c r="K418" s="238"/>
      <c r="L418" s="243"/>
      <c r="M418" s="244"/>
      <c r="N418" s="245"/>
      <c r="O418" s="245"/>
      <c r="P418" s="245"/>
      <c r="Q418" s="245"/>
      <c r="R418" s="245"/>
      <c r="S418" s="245"/>
      <c r="T418" s="24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7" t="s">
        <v>138</v>
      </c>
      <c r="AU418" s="247" t="s">
        <v>81</v>
      </c>
      <c r="AV418" s="13" t="s">
        <v>81</v>
      </c>
      <c r="AW418" s="13" t="s">
        <v>33</v>
      </c>
      <c r="AX418" s="13" t="s">
        <v>71</v>
      </c>
      <c r="AY418" s="247" t="s">
        <v>127</v>
      </c>
    </row>
    <row r="419" s="13" customFormat="1">
      <c r="A419" s="13"/>
      <c r="B419" s="237"/>
      <c r="C419" s="238"/>
      <c r="D419" s="233" t="s">
        <v>138</v>
      </c>
      <c r="E419" s="239" t="s">
        <v>19</v>
      </c>
      <c r="F419" s="240" t="s">
        <v>1075</v>
      </c>
      <c r="G419" s="238"/>
      <c r="H419" s="241">
        <v>10.9</v>
      </c>
      <c r="I419" s="242"/>
      <c r="J419" s="238"/>
      <c r="K419" s="238"/>
      <c r="L419" s="243"/>
      <c r="M419" s="244"/>
      <c r="N419" s="245"/>
      <c r="O419" s="245"/>
      <c r="P419" s="245"/>
      <c r="Q419" s="245"/>
      <c r="R419" s="245"/>
      <c r="S419" s="245"/>
      <c r="T419" s="24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7" t="s">
        <v>138</v>
      </c>
      <c r="AU419" s="247" t="s">
        <v>81</v>
      </c>
      <c r="AV419" s="13" t="s">
        <v>81</v>
      </c>
      <c r="AW419" s="13" t="s">
        <v>33</v>
      </c>
      <c r="AX419" s="13" t="s">
        <v>71</v>
      </c>
      <c r="AY419" s="247" t="s">
        <v>127</v>
      </c>
    </row>
    <row r="420" s="16" customFormat="1">
      <c r="A420" s="16"/>
      <c r="B420" s="272"/>
      <c r="C420" s="273"/>
      <c r="D420" s="233" t="s">
        <v>138</v>
      </c>
      <c r="E420" s="274" t="s">
        <v>19</v>
      </c>
      <c r="F420" s="275" t="s">
        <v>337</v>
      </c>
      <c r="G420" s="273"/>
      <c r="H420" s="276">
        <v>26.094999999999999</v>
      </c>
      <c r="I420" s="277"/>
      <c r="J420" s="273"/>
      <c r="K420" s="273"/>
      <c r="L420" s="278"/>
      <c r="M420" s="279"/>
      <c r="N420" s="280"/>
      <c r="O420" s="280"/>
      <c r="P420" s="280"/>
      <c r="Q420" s="280"/>
      <c r="R420" s="280"/>
      <c r="S420" s="280"/>
      <c r="T420" s="281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T420" s="282" t="s">
        <v>138</v>
      </c>
      <c r="AU420" s="282" t="s">
        <v>81</v>
      </c>
      <c r="AV420" s="16" t="s">
        <v>145</v>
      </c>
      <c r="AW420" s="16" t="s">
        <v>33</v>
      </c>
      <c r="AX420" s="16" t="s">
        <v>71</v>
      </c>
      <c r="AY420" s="282" t="s">
        <v>127</v>
      </c>
    </row>
    <row r="421" s="15" customFormat="1">
      <c r="A421" s="15"/>
      <c r="B421" s="261"/>
      <c r="C421" s="262"/>
      <c r="D421" s="233" t="s">
        <v>138</v>
      </c>
      <c r="E421" s="263" t="s">
        <v>19</v>
      </c>
      <c r="F421" s="264" t="s">
        <v>323</v>
      </c>
      <c r="G421" s="262"/>
      <c r="H421" s="265">
        <v>136.14500000000001</v>
      </c>
      <c r="I421" s="266"/>
      <c r="J421" s="262"/>
      <c r="K421" s="262"/>
      <c r="L421" s="267"/>
      <c r="M421" s="268"/>
      <c r="N421" s="269"/>
      <c r="O421" s="269"/>
      <c r="P421" s="269"/>
      <c r="Q421" s="269"/>
      <c r="R421" s="269"/>
      <c r="S421" s="269"/>
      <c r="T421" s="270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71" t="s">
        <v>138</v>
      </c>
      <c r="AU421" s="271" t="s">
        <v>81</v>
      </c>
      <c r="AV421" s="15" t="s">
        <v>150</v>
      </c>
      <c r="AW421" s="15" t="s">
        <v>33</v>
      </c>
      <c r="AX421" s="15" t="s">
        <v>79</v>
      </c>
      <c r="AY421" s="271" t="s">
        <v>127</v>
      </c>
    </row>
    <row r="422" s="2" customFormat="1" ht="16.5" customHeight="1">
      <c r="A422" s="40"/>
      <c r="B422" s="41"/>
      <c r="C422" s="220" t="s">
        <v>1076</v>
      </c>
      <c r="D422" s="220" t="s">
        <v>130</v>
      </c>
      <c r="E422" s="221" t="s">
        <v>1077</v>
      </c>
      <c r="F422" s="222" t="s">
        <v>1078</v>
      </c>
      <c r="G422" s="223" t="s">
        <v>290</v>
      </c>
      <c r="H422" s="224">
        <v>8</v>
      </c>
      <c r="I422" s="225"/>
      <c r="J422" s="226">
        <f>ROUND(I422*H422,2)</f>
        <v>0</v>
      </c>
      <c r="K422" s="222" t="s">
        <v>134</v>
      </c>
      <c r="L422" s="46"/>
      <c r="M422" s="227" t="s">
        <v>19</v>
      </c>
      <c r="N422" s="228" t="s">
        <v>42</v>
      </c>
      <c r="O422" s="86"/>
      <c r="P422" s="229">
        <f>O422*H422</f>
        <v>0</v>
      </c>
      <c r="Q422" s="229">
        <v>0</v>
      </c>
      <c r="R422" s="229">
        <f>Q422*H422</f>
        <v>0</v>
      </c>
      <c r="S422" s="229">
        <v>0</v>
      </c>
      <c r="T422" s="230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31" t="s">
        <v>150</v>
      </c>
      <c r="AT422" s="231" t="s">
        <v>130</v>
      </c>
      <c r="AU422" s="231" t="s">
        <v>81</v>
      </c>
      <c r="AY422" s="19" t="s">
        <v>127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19" t="s">
        <v>79</v>
      </c>
      <c r="BK422" s="232">
        <f>ROUND(I422*H422,2)</f>
        <v>0</v>
      </c>
      <c r="BL422" s="19" t="s">
        <v>150</v>
      </c>
      <c r="BM422" s="231" t="s">
        <v>1079</v>
      </c>
    </row>
    <row r="423" s="2" customFormat="1">
      <c r="A423" s="40"/>
      <c r="B423" s="41"/>
      <c r="C423" s="42"/>
      <c r="D423" s="233" t="s">
        <v>137</v>
      </c>
      <c r="E423" s="42"/>
      <c r="F423" s="234" t="s">
        <v>1080</v>
      </c>
      <c r="G423" s="42"/>
      <c r="H423" s="42"/>
      <c r="I423" s="138"/>
      <c r="J423" s="42"/>
      <c r="K423" s="42"/>
      <c r="L423" s="46"/>
      <c r="M423" s="235"/>
      <c r="N423" s="236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137</v>
      </c>
      <c r="AU423" s="19" t="s">
        <v>81</v>
      </c>
    </row>
    <row r="424" s="13" customFormat="1">
      <c r="A424" s="13"/>
      <c r="B424" s="237"/>
      <c r="C424" s="238"/>
      <c r="D424" s="233" t="s">
        <v>138</v>
      </c>
      <c r="E424" s="239" t="s">
        <v>19</v>
      </c>
      <c r="F424" s="240" t="s">
        <v>1081</v>
      </c>
      <c r="G424" s="238"/>
      <c r="H424" s="241">
        <v>8</v>
      </c>
      <c r="I424" s="242"/>
      <c r="J424" s="238"/>
      <c r="K424" s="238"/>
      <c r="L424" s="243"/>
      <c r="M424" s="244"/>
      <c r="N424" s="245"/>
      <c r="O424" s="245"/>
      <c r="P424" s="245"/>
      <c r="Q424" s="245"/>
      <c r="R424" s="245"/>
      <c r="S424" s="245"/>
      <c r="T424" s="246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7" t="s">
        <v>138</v>
      </c>
      <c r="AU424" s="247" t="s">
        <v>81</v>
      </c>
      <c r="AV424" s="13" t="s">
        <v>81</v>
      </c>
      <c r="AW424" s="13" t="s">
        <v>33</v>
      </c>
      <c r="AX424" s="13" t="s">
        <v>79</v>
      </c>
      <c r="AY424" s="247" t="s">
        <v>127</v>
      </c>
    </row>
    <row r="425" s="2" customFormat="1" ht="16.5" customHeight="1">
      <c r="A425" s="40"/>
      <c r="B425" s="41"/>
      <c r="C425" s="220" t="s">
        <v>1082</v>
      </c>
      <c r="D425" s="220" t="s">
        <v>130</v>
      </c>
      <c r="E425" s="221" t="s">
        <v>1083</v>
      </c>
      <c r="F425" s="222" t="s">
        <v>1084</v>
      </c>
      <c r="G425" s="223" t="s">
        <v>290</v>
      </c>
      <c r="H425" s="224">
        <v>5.04</v>
      </c>
      <c r="I425" s="225"/>
      <c r="J425" s="226">
        <f>ROUND(I425*H425,2)</f>
        <v>0</v>
      </c>
      <c r="K425" s="222" t="s">
        <v>134</v>
      </c>
      <c r="L425" s="46"/>
      <c r="M425" s="227" t="s">
        <v>19</v>
      </c>
      <c r="N425" s="228" t="s">
        <v>42</v>
      </c>
      <c r="O425" s="86"/>
      <c r="P425" s="229">
        <f>O425*H425</f>
        <v>0</v>
      </c>
      <c r="Q425" s="229">
        <v>0.01453</v>
      </c>
      <c r="R425" s="229">
        <f>Q425*H425</f>
        <v>0.073231199999999996</v>
      </c>
      <c r="S425" s="229">
        <v>0</v>
      </c>
      <c r="T425" s="230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31" t="s">
        <v>150</v>
      </c>
      <c r="AT425" s="231" t="s">
        <v>130</v>
      </c>
      <c r="AU425" s="231" t="s">
        <v>81</v>
      </c>
      <c r="AY425" s="19" t="s">
        <v>127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9" t="s">
        <v>79</v>
      </c>
      <c r="BK425" s="232">
        <f>ROUND(I425*H425,2)</f>
        <v>0</v>
      </c>
      <c r="BL425" s="19" t="s">
        <v>150</v>
      </c>
      <c r="BM425" s="231" t="s">
        <v>1085</v>
      </c>
    </row>
    <row r="426" s="2" customFormat="1">
      <c r="A426" s="40"/>
      <c r="B426" s="41"/>
      <c r="C426" s="42"/>
      <c r="D426" s="233" t="s">
        <v>137</v>
      </c>
      <c r="E426" s="42"/>
      <c r="F426" s="234" t="s">
        <v>1086</v>
      </c>
      <c r="G426" s="42"/>
      <c r="H426" s="42"/>
      <c r="I426" s="138"/>
      <c r="J426" s="42"/>
      <c r="K426" s="42"/>
      <c r="L426" s="46"/>
      <c r="M426" s="235"/>
      <c r="N426" s="236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137</v>
      </c>
      <c r="AU426" s="19" t="s">
        <v>81</v>
      </c>
    </row>
    <row r="427" s="13" customFormat="1">
      <c r="A427" s="13"/>
      <c r="B427" s="237"/>
      <c r="C427" s="238"/>
      <c r="D427" s="233" t="s">
        <v>138</v>
      </c>
      <c r="E427" s="239" t="s">
        <v>19</v>
      </c>
      <c r="F427" s="240" t="s">
        <v>1087</v>
      </c>
      <c r="G427" s="238"/>
      <c r="H427" s="241">
        <v>5.04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7" t="s">
        <v>138</v>
      </c>
      <c r="AU427" s="247" t="s">
        <v>81</v>
      </c>
      <c r="AV427" s="13" t="s">
        <v>81</v>
      </c>
      <c r="AW427" s="13" t="s">
        <v>33</v>
      </c>
      <c r="AX427" s="13" t="s">
        <v>79</v>
      </c>
      <c r="AY427" s="247" t="s">
        <v>127</v>
      </c>
    </row>
    <row r="428" s="2" customFormat="1" ht="16.5" customHeight="1">
      <c r="A428" s="40"/>
      <c r="B428" s="41"/>
      <c r="C428" s="220" t="s">
        <v>1088</v>
      </c>
      <c r="D428" s="220" t="s">
        <v>130</v>
      </c>
      <c r="E428" s="221" t="s">
        <v>1089</v>
      </c>
      <c r="F428" s="222" t="s">
        <v>1090</v>
      </c>
      <c r="G428" s="223" t="s">
        <v>290</v>
      </c>
      <c r="H428" s="224">
        <v>10.92</v>
      </c>
      <c r="I428" s="225"/>
      <c r="J428" s="226">
        <f>ROUND(I428*H428,2)</f>
        <v>0</v>
      </c>
      <c r="K428" s="222" t="s">
        <v>134</v>
      </c>
      <c r="L428" s="46"/>
      <c r="M428" s="227" t="s">
        <v>19</v>
      </c>
      <c r="N428" s="228" t="s">
        <v>42</v>
      </c>
      <c r="O428" s="86"/>
      <c r="P428" s="229">
        <f>O428*H428</f>
        <v>0</v>
      </c>
      <c r="Q428" s="229">
        <v>0.015140000000000001</v>
      </c>
      <c r="R428" s="229">
        <f>Q428*H428</f>
        <v>0.1653288</v>
      </c>
      <c r="S428" s="229">
        <v>0</v>
      </c>
      <c r="T428" s="230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31" t="s">
        <v>150</v>
      </c>
      <c r="AT428" s="231" t="s">
        <v>130</v>
      </c>
      <c r="AU428" s="231" t="s">
        <v>81</v>
      </c>
      <c r="AY428" s="19" t="s">
        <v>127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9" t="s">
        <v>79</v>
      </c>
      <c r="BK428" s="232">
        <f>ROUND(I428*H428,2)</f>
        <v>0</v>
      </c>
      <c r="BL428" s="19" t="s">
        <v>150</v>
      </c>
      <c r="BM428" s="231" t="s">
        <v>1091</v>
      </c>
    </row>
    <row r="429" s="2" customFormat="1">
      <c r="A429" s="40"/>
      <c r="B429" s="41"/>
      <c r="C429" s="42"/>
      <c r="D429" s="233" t="s">
        <v>137</v>
      </c>
      <c r="E429" s="42"/>
      <c r="F429" s="234" t="s">
        <v>1092</v>
      </c>
      <c r="G429" s="42"/>
      <c r="H429" s="42"/>
      <c r="I429" s="138"/>
      <c r="J429" s="42"/>
      <c r="K429" s="42"/>
      <c r="L429" s="46"/>
      <c r="M429" s="235"/>
      <c r="N429" s="236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137</v>
      </c>
      <c r="AU429" s="19" t="s">
        <v>81</v>
      </c>
    </row>
    <row r="430" s="13" customFormat="1">
      <c r="A430" s="13"/>
      <c r="B430" s="237"/>
      <c r="C430" s="238"/>
      <c r="D430" s="233" t="s">
        <v>138</v>
      </c>
      <c r="E430" s="239" t="s">
        <v>19</v>
      </c>
      <c r="F430" s="240" t="s">
        <v>1093</v>
      </c>
      <c r="G430" s="238"/>
      <c r="H430" s="241">
        <v>10.92</v>
      </c>
      <c r="I430" s="242"/>
      <c r="J430" s="238"/>
      <c r="K430" s="238"/>
      <c r="L430" s="243"/>
      <c r="M430" s="244"/>
      <c r="N430" s="245"/>
      <c r="O430" s="245"/>
      <c r="P430" s="245"/>
      <c r="Q430" s="245"/>
      <c r="R430" s="245"/>
      <c r="S430" s="245"/>
      <c r="T430" s="246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7" t="s">
        <v>138</v>
      </c>
      <c r="AU430" s="247" t="s">
        <v>81</v>
      </c>
      <c r="AV430" s="13" t="s">
        <v>81</v>
      </c>
      <c r="AW430" s="13" t="s">
        <v>33</v>
      </c>
      <c r="AX430" s="13" t="s">
        <v>79</v>
      </c>
      <c r="AY430" s="247" t="s">
        <v>127</v>
      </c>
    </row>
    <row r="431" s="2" customFormat="1" ht="16.5" customHeight="1">
      <c r="A431" s="40"/>
      <c r="B431" s="41"/>
      <c r="C431" s="220" t="s">
        <v>1094</v>
      </c>
      <c r="D431" s="220" t="s">
        <v>130</v>
      </c>
      <c r="E431" s="221" t="s">
        <v>1095</v>
      </c>
      <c r="F431" s="222" t="s">
        <v>1096</v>
      </c>
      <c r="G431" s="223" t="s">
        <v>290</v>
      </c>
      <c r="H431" s="224">
        <v>12.355</v>
      </c>
      <c r="I431" s="225"/>
      <c r="J431" s="226">
        <f>ROUND(I431*H431,2)</f>
        <v>0</v>
      </c>
      <c r="K431" s="222" t="s">
        <v>134</v>
      </c>
      <c r="L431" s="46"/>
      <c r="M431" s="227" t="s">
        <v>19</v>
      </c>
      <c r="N431" s="228" t="s">
        <v>42</v>
      </c>
      <c r="O431" s="86"/>
      <c r="P431" s="229">
        <f>O431*H431</f>
        <v>0</v>
      </c>
      <c r="Q431" s="229">
        <v>0.05305</v>
      </c>
      <c r="R431" s="229">
        <f>Q431*H431</f>
        <v>0.65543275000000001</v>
      </c>
      <c r="S431" s="229">
        <v>0</v>
      </c>
      <c r="T431" s="230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31" t="s">
        <v>150</v>
      </c>
      <c r="AT431" s="231" t="s">
        <v>130</v>
      </c>
      <c r="AU431" s="231" t="s">
        <v>81</v>
      </c>
      <c r="AY431" s="19" t="s">
        <v>127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9" t="s">
        <v>79</v>
      </c>
      <c r="BK431" s="232">
        <f>ROUND(I431*H431,2)</f>
        <v>0</v>
      </c>
      <c r="BL431" s="19" t="s">
        <v>150</v>
      </c>
      <c r="BM431" s="231" t="s">
        <v>1097</v>
      </c>
    </row>
    <row r="432" s="2" customFormat="1">
      <c r="A432" s="40"/>
      <c r="B432" s="41"/>
      <c r="C432" s="42"/>
      <c r="D432" s="233" t="s">
        <v>137</v>
      </c>
      <c r="E432" s="42"/>
      <c r="F432" s="234" t="s">
        <v>1098</v>
      </c>
      <c r="G432" s="42"/>
      <c r="H432" s="42"/>
      <c r="I432" s="138"/>
      <c r="J432" s="42"/>
      <c r="K432" s="42"/>
      <c r="L432" s="46"/>
      <c r="M432" s="235"/>
      <c r="N432" s="236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137</v>
      </c>
      <c r="AU432" s="19" t="s">
        <v>81</v>
      </c>
    </row>
    <row r="433" s="13" customFormat="1">
      <c r="A433" s="13"/>
      <c r="B433" s="237"/>
      <c r="C433" s="238"/>
      <c r="D433" s="233" t="s">
        <v>138</v>
      </c>
      <c r="E433" s="239" t="s">
        <v>19</v>
      </c>
      <c r="F433" s="240" t="s">
        <v>1099</v>
      </c>
      <c r="G433" s="238"/>
      <c r="H433" s="241">
        <v>9.1500000000000004</v>
      </c>
      <c r="I433" s="242"/>
      <c r="J433" s="238"/>
      <c r="K433" s="238"/>
      <c r="L433" s="243"/>
      <c r="M433" s="244"/>
      <c r="N433" s="245"/>
      <c r="O433" s="245"/>
      <c r="P433" s="245"/>
      <c r="Q433" s="245"/>
      <c r="R433" s="245"/>
      <c r="S433" s="245"/>
      <c r="T433" s="24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7" t="s">
        <v>138</v>
      </c>
      <c r="AU433" s="247" t="s">
        <v>81</v>
      </c>
      <c r="AV433" s="13" t="s">
        <v>81</v>
      </c>
      <c r="AW433" s="13" t="s">
        <v>33</v>
      </c>
      <c r="AX433" s="13" t="s">
        <v>71</v>
      </c>
      <c r="AY433" s="247" t="s">
        <v>127</v>
      </c>
    </row>
    <row r="434" s="13" customFormat="1">
      <c r="A434" s="13"/>
      <c r="B434" s="237"/>
      <c r="C434" s="238"/>
      <c r="D434" s="233" t="s">
        <v>138</v>
      </c>
      <c r="E434" s="239" t="s">
        <v>19</v>
      </c>
      <c r="F434" s="240" t="s">
        <v>1100</v>
      </c>
      <c r="G434" s="238"/>
      <c r="H434" s="241">
        <v>0.70499999999999996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7" t="s">
        <v>138</v>
      </c>
      <c r="AU434" s="247" t="s">
        <v>81</v>
      </c>
      <c r="AV434" s="13" t="s">
        <v>81</v>
      </c>
      <c r="AW434" s="13" t="s">
        <v>33</v>
      </c>
      <c r="AX434" s="13" t="s">
        <v>71</v>
      </c>
      <c r="AY434" s="247" t="s">
        <v>127</v>
      </c>
    </row>
    <row r="435" s="13" customFormat="1">
      <c r="A435" s="13"/>
      <c r="B435" s="237"/>
      <c r="C435" s="238"/>
      <c r="D435" s="233" t="s">
        <v>138</v>
      </c>
      <c r="E435" s="239" t="s">
        <v>19</v>
      </c>
      <c r="F435" s="240" t="s">
        <v>1101</v>
      </c>
      <c r="G435" s="238"/>
      <c r="H435" s="241">
        <v>2.5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7" t="s">
        <v>138</v>
      </c>
      <c r="AU435" s="247" t="s">
        <v>81</v>
      </c>
      <c r="AV435" s="13" t="s">
        <v>81</v>
      </c>
      <c r="AW435" s="13" t="s">
        <v>33</v>
      </c>
      <c r="AX435" s="13" t="s">
        <v>71</v>
      </c>
      <c r="AY435" s="247" t="s">
        <v>127</v>
      </c>
    </row>
    <row r="436" s="15" customFormat="1">
      <c r="A436" s="15"/>
      <c r="B436" s="261"/>
      <c r="C436" s="262"/>
      <c r="D436" s="233" t="s">
        <v>138</v>
      </c>
      <c r="E436" s="263" t="s">
        <v>19</v>
      </c>
      <c r="F436" s="264" t="s">
        <v>323</v>
      </c>
      <c r="G436" s="262"/>
      <c r="H436" s="265">
        <v>12.355</v>
      </c>
      <c r="I436" s="266"/>
      <c r="J436" s="262"/>
      <c r="K436" s="262"/>
      <c r="L436" s="267"/>
      <c r="M436" s="268"/>
      <c r="N436" s="269"/>
      <c r="O436" s="269"/>
      <c r="P436" s="269"/>
      <c r="Q436" s="269"/>
      <c r="R436" s="269"/>
      <c r="S436" s="269"/>
      <c r="T436" s="270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71" t="s">
        <v>138</v>
      </c>
      <c r="AU436" s="271" t="s">
        <v>81</v>
      </c>
      <c r="AV436" s="15" t="s">
        <v>150</v>
      </c>
      <c r="AW436" s="15" t="s">
        <v>33</v>
      </c>
      <c r="AX436" s="15" t="s">
        <v>79</v>
      </c>
      <c r="AY436" s="271" t="s">
        <v>127</v>
      </c>
    </row>
    <row r="437" s="2" customFormat="1" ht="16.5" customHeight="1">
      <c r="A437" s="40"/>
      <c r="B437" s="41"/>
      <c r="C437" s="220" t="s">
        <v>1102</v>
      </c>
      <c r="D437" s="220" t="s">
        <v>130</v>
      </c>
      <c r="E437" s="221" t="s">
        <v>1103</v>
      </c>
      <c r="F437" s="222" t="s">
        <v>1104</v>
      </c>
      <c r="G437" s="223" t="s">
        <v>290</v>
      </c>
      <c r="H437" s="224">
        <v>14.863</v>
      </c>
      <c r="I437" s="225"/>
      <c r="J437" s="226">
        <f>ROUND(I437*H437,2)</f>
        <v>0</v>
      </c>
      <c r="K437" s="222" t="s">
        <v>134</v>
      </c>
      <c r="L437" s="46"/>
      <c r="M437" s="227" t="s">
        <v>19</v>
      </c>
      <c r="N437" s="228" t="s">
        <v>42</v>
      </c>
      <c r="O437" s="86"/>
      <c r="P437" s="229">
        <f>O437*H437</f>
        <v>0</v>
      </c>
      <c r="Q437" s="229">
        <v>0.05305</v>
      </c>
      <c r="R437" s="229">
        <f>Q437*H437</f>
        <v>0.78848214999999999</v>
      </c>
      <c r="S437" s="229">
        <v>0</v>
      </c>
      <c r="T437" s="230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31" t="s">
        <v>150</v>
      </c>
      <c r="AT437" s="231" t="s">
        <v>130</v>
      </c>
      <c r="AU437" s="231" t="s">
        <v>81</v>
      </c>
      <c r="AY437" s="19" t="s">
        <v>127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19" t="s">
        <v>79</v>
      </c>
      <c r="BK437" s="232">
        <f>ROUND(I437*H437,2)</f>
        <v>0</v>
      </c>
      <c r="BL437" s="19" t="s">
        <v>150</v>
      </c>
      <c r="BM437" s="231" t="s">
        <v>1105</v>
      </c>
    </row>
    <row r="438" s="2" customFormat="1">
      <c r="A438" s="40"/>
      <c r="B438" s="41"/>
      <c r="C438" s="42"/>
      <c r="D438" s="233" t="s">
        <v>137</v>
      </c>
      <c r="E438" s="42"/>
      <c r="F438" s="234" t="s">
        <v>1106</v>
      </c>
      <c r="G438" s="42"/>
      <c r="H438" s="42"/>
      <c r="I438" s="138"/>
      <c r="J438" s="42"/>
      <c r="K438" s="42"/>
      <c r="L438" s="46"/>
      <c r="M438" s="235"/>
      <c r="N438" s="236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137</v>
      </c>
      <c r="AU438" s="19" t="s">
        <v>81</v>
      </c>
    </row>
    <row r="439" s="13" customFormat="1">
      <c r="A439" s="13"/>
      <c r="B439" s="237"/>
      <c r="C439" s="238"/>
      <c r="D439" s="233" t="s">
        <v>138</v>
      </c>
      <c r="E439" s="239" t="s">
        <v>19</v>
      </c>
      <c r="F439" s="240" t="s">
        <v>1107</v>
      </c>
      <c r="G439" s="238"/>
      <c r="H439" s="241">
        <v>9.8629999999999995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7" t="s">
        <v>138</v>
      </c>
      <c r="AU439" s="247" t="s">
        <v>81</v>
      </c>
      <c r="AV439" s="13" t="s">
        <v>81</v>
      </c>
      <c r="AW439" s="13" t="s">
        <v>33</v>
      </c>
      <c r="AX439" s="13" t="s">
        <v>71</v>
      </c>
      <c r="AY439" s="247" t="s">
        <v>127</v>
      </c>
    </row>
    <row r="440" s="13" customFormat="1">
      <c r="A440" s="13"/>
      <c r="B440" s="237"/>
      <c r="C440" s="238"/>
      <c r="D440" s="233" t="s">
        <v>138</v>
      </c>
      <c r="E440" s="239" t="s">
        <v>19</v>
      </c>
      <c r="F440" s="240" t="s">
        <v>1108</v>
      </c>
      <c r="G440" s="238"/>
      <c r="H440" s="241">
        <v>5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7" t="s">
        <v>138</v>
      </c>
      <c r="AU440" s="247" t="s">
        <v>81</v>
      </c>
      <c r="AV440" s="13" t="s">
        <v>81</v>
      </c>
      <c r="AW440" s="13" t="s">
        <v>33</v>
      </c>
      <c r="AX440" s="13" t="s">
        <v>71</v>
      </c>
      <c r="AY440" s="247" t="s">
        <v>127</v>
      </c>
    </row>
    <row r="441" s="15" customFormat="1">
      <c r="A441" s="15"/>
      <c r="B441" s="261"/>
      <c r="C441" s="262"/>
      <c r="D441" s="233" t="s">
        <v>138</v>
      </c>
      <c r="E441" s="263" t="s">
        <v>19</v>
      </c>
      <c r="F441" s="264" t="s">
        <v>323</v>
      </c>
      <c r="G441" s="262"/>
      <c r="H441" s="265">
        <v>14.863</v>
      </c>
      <c r="I441" s="266"/>
      <c r="J441" s="262"/>
      <c r="K441" s="262"/>
      <c r="L441" s="267"/>
      <c r="M441" s="268"/>
      <c r="N441" s="269"/>
      <c r="O441" s="269"/>
      <c r="P441" s="269"/>
      <c r="Q441" s="269"/>
      <c r="R441" s="269"/>
      <c r="S441" s="269"/>
      <c r="T441" s="270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71" t="s">
        <v>138</v>
      </c>
      <c r="AU441" s="271" t="s">
        <v>81</v>
      </c>
      <c r="AV441" s="15" t="s">
        <v>150</v>
      </c>
      <c r="AW441" s="15" t="s">
        <v>33</v>
      </c>
      <c r="AX441" s="15" t="s">
        <v>79</v>
      </c>
      <c r="AY441" s="271" t="s">
        <v>127</v>
      </c>
    </row>
    <row r="442" s="2" customFormat="1" ht="16.5" customHeight="1">
      <c r="A442" s="40"/>
      <c r="B442" s="41"/>
      <c r="C442" s="220" t="s">
        <v>1109</v>
      </c>
      <c r="D442" s="220" t="s">
        <v>130</v>
      </c>
      <c r="E442" s="221" t="s">
        <v>1110</v>
      </c>
      <c r="F442" s="222" t="s">
        <v>1111</v>
      </c>
      <c r="G442" s="223" t="s">
        <v>290</v>
      </c>
      <c r="H442" s="224">
        <v>469</v>
      </c>
      <c r="I442" s="225"/>
      <c r="J442" s="226">
        <f>ROUND(I442*H442,2)</f>
        <v>0</v>
      </c>
      <c r="K442" s="222" t="s">
        <v>134</v>
      </c>
      <c r="L442" s="46"/>
      <c r="M442" s="227" t="s">
        <v>19</v>
      </c>
      <c r="N442" s="228" t="s">
        <v>42</v>
      </c>
      <c r="O442" s="86"/>
      <c r="P442" s="229">
        <f>O442*H442</f>
        <v>0</v>
      </c>
      <c r="Q442" s="229">
        <v>0.40000000000000002</v>
      </c>
      <c r="R442" s="229">
        <f>Q442*H442</f>
        <v>187.60000000000002</v>
      </c>
      <c r="S442" s="229">
        <v>0</v>
      </c>
      <c r="T442" s="230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31" t="s">
        <v>150</v>
      </c>
      <c r="AT442" s="231" t="s">
        <v>130</v>
      </c>
      <c r="AU442" s="231" t="s">
        <v>81</v>
      </c>
      <c r="AY442" s="19" t="s">
        <v>127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9" t="s">
        <v>79</v>
      </c>
      <c r="BK442" s="232">
        <f>ROUND(I442*H442,2)</f>
        <v>0</v>
      </c>
      <c r="BL442" s="19" t="s">
        <v>150</v>
      </c>
      <c r="BM442" s="231" t="s">
        <v>1112</v>
      </c>
    </row>
    <row r="443" s="2" customFormat="1">
      <c r="A443" s="40"/>
      <c r="B443" s="41"/>
      <c r="C443" s="42"/>
      <c r="D443" s="233" t="s">
        <v>137</v>
      </c>
      <c r="E443" s="42"/>
      <c r="F443" s="234" t="s">
        <v>1113</v>
      </c>
      <c r="G443" s="42"/>
      <c r="H443" s="42"/>
      <c r="I443" s="138"/>
      <c r="J443" s="42"/>
      <c r="K443" s="42"/>
      <c r="L443" s="46"/>
      <c r="M443" s="235"/>
      <c r="N443" s="236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137</v>
      </c>
      <c r="AU443" s="19" t="s">
        <v>81</v>
      </c>
    </row>
    <row r="444" s="14" customFormat="1">
      <c r="A444" s="14"/>
      <c r="B444" s="248"/>
      <c r="C444" s="249"/>
      <c r="D444" s="233" t="s">
        <v>138</v>
      </c>
      <c r="E444" s="250" t="s">
        <v>19</v>
      </c>
      <c r="F444" s="251" t="s">
        <v>1114</v>
      </c>
      <c r="G444" s="249"/>
      <c r="H444" s="250" t="s">
        <v>19</v>
      </c>
      <c r="I444" s="252"/>
      <c r="J444" s="249"/>
      <c r="K444" s="249"/>
      <c r="L444" s="253"/>
      <c r="M444" s="254"/>
      <c r="N444" s="255"/>
      <c r="O444" s="255"/>
      <c r="P444" s="255"/>
      <c r="Q444" s="255"/>
      <c r="R444" s="255"/>
      <c r="S444" s="255"/>
      <c r="T444" s="256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7" t="s">
        <v>138</v>
      </c>
      <c r="AU444" s="257" t="s">
        <v>81</v>
      </c>
      <c r="AV444" s="14" t="s">
        <v>79</v>
      </c>
      <c r="AW444" s="14" t="s">
        <v>33</v>
      </c>
      <c r="AX444" s="14" t="s">
        <v>71</v>
      </c>
      <c r="AY444" s="257" t="s">
        <v>127</v>
      </c>
    </row>
    <row r="445" s="13" customFormat="1">
      <c r="A445" s="13"/>
      <c r="B445" s="237"/>
      <c r="C445" s="238"/>
      <c r="D445" s="233" t="s">
        <v>138</v>
      </c>
      <c r="E445" s="239" t="s">
        <v>19</v>
      </c>
      <c r="F445" s="240" t="s">
        <v>1058</v>
      </c>
      <c r="G445" s="238"/>
      <c r="H445" s="241">
        <v>27</v>
      </c>
      <c r="I445" s="242"/>
      <c r="J445" s="238"/>
      <c r="K445" s="238"/>
      <c r="L445" s="243"/>
      <c r="M445" s="244"/>
      <c r="N445" s="245"/>
      <c r="O445" s="245"/>
      <c r="P445" s="245"/>
      <c r="Q445" s="245"/>
      <c r="R445" s="245"/>
      <c r="S445" s="245"/>
      <c r="T445" s="24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7" t="s">
        <v>138</v>
      </c>
      <c r="AU445" s="247" t="s">
        <v>81</v>
      </c>
      <c r="AV445" s="13" t="s">
        <v>81</v>
      </c>
      <c r="AW445" s="13" t="s">
        <v>33</v>
      </c>
      <c r="AX445" s="13" t="s">
        <v>71</v>
      </c>
      <c r="AY445" s="247" t="s">
        <v>127</v>
      </c>
    </row>
    <row r="446" s="13" customFormat="1">
      <c r="A446" s="13"/>
      <c r="B446" s="237"/>
      <c r="C446" s="238"/>
      <c r="D446" s="233" t="s">
        <v>138</v>
      </c>
      <c r="E446" s="239" t="s">
        <v>19</v>
      </c>
      <c r="F446" s="240" t="s">
        <v>1059</v>
      </c>
      <c r="G446" s="238"/>
      <c r="H446" s="241">
        <v>23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7" t="s">
        <v>138</v>
      </c>
      <c r="AU446" s="247" t="s">
        <v>81</v>
      </c>
      <c r="AV446" s="13" t="s">
        <v>81</v>
      </c>
      <c r="AW446" s="13" t="s">
        <v>33</v>
      </c>
      <c r="AX446" s="13" t="s">
        <v>71</v>
      </c>
      <c r="AY446" s="247" t="s">
        <v>127</v>
      </c>
    </row>
    <row r="447" s="16" customFormat="1">
      <c r="A447" s="16"/>
      <c r="B447" s="272"/>
      <c r="C447" s="273"/>
      <c r="D447" s="233" t="s">
        <v>138</v>
      </c>
      <c r="E447" s="274" t="s">
        <v>19</v>
      </c>
      <c r="F447" s="275" t="s">
        <v>337</v>
      </c>
      <c r="G447" s="273"/>
      <c r="H447" s="276">
        <v>50</v>
      </c>
      <c r="I447" s="277"/>
      <c r="J447" s="273"/>
      <c r="K447" s="273"/>
      <c r="L447" s="278"/>
      <c r="M447" s="279"/>
      <c r="N447" s="280"/>
      <c r="O447" s="280"/>
      <c r="P447" s="280"/>
      <c r="Q447" s="280"/>
      <c r="R447" s="280"/>
      <c r="S447" s="280"/>
      <c r="T447" s="281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T447" s="282" t="s">
        <v>138</v>
      </c>
      <c r="AU447" s="282" t="s">
        <v>81</v>
      </c>
      <c r="AV447" s="16" t="s">
        <v>145</v>
      </c>
      <c r="AW447" s="16" t="s">
        <v>33</v>
      </c>
      <c r="AX447" s="16" t="s">
        <v>71</v>
      </c>
      <c r="AY447" s="282" t="s">
        <v>127</v>
      </c>
    </row>
    <row r="448" s="13" customFormat="1">
      <c r="A448" s="13"/>
      <c r="B448" s="237"/>
      <c r="C448" s="238"/>
      <c r="D448" s="233" t="s">
        <v>138</v>
      </c>
      <c r="E448" s="239" t="s">
        <v>19</v>
      </c>
      <c r="F448" s="240" t="s">
        <v>1060</v>
      </c>
      <c r="G448" s="238"/>
      <c r="H448" s="241">
        <v>11</v>
      </c>
      <c r="I448" s="242"/>
      <c r="J448" s="238"/>
      <c r="K448" s="238"/>
      <c r="L448" s="243"/>
      <c r="M448" s="244"/>
      <c r="N448" s="245"/>
      <c r="O448" s="245"/>
      <c r="P448" s="245"/>
      <c r="Q448" s="245"/>
      <c r="R448" s="245"/>
      <c r="S448" s="245"/>
      <c r="T448" s="24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7" t="s">
        <v>138</v>
      </c>
      <c r="AU448" s="247" t="s">
        <v>81</v>
      </c>
      <c r="AV448" s="13" t="s">
        <v>81</v>
      </c>
      <c r="AW448" s="13" t="s">
        <v>33</v>
      </c>
      <c r="AX448" s="13" t="s">
        <v>71</v>
      </c>
      <c r="AY448" s="247" t="s">
        <v>127</v>
      </c>
    </row>
    <row r="449" s="16" customFormat="1">
      <c r="A449" s="16"/>
      <c r="B449" s="272"/>
      <c r="C449" s="273"/>
      <c r="D449" s="233" t="s">
        <v>138</v>
      </c>
      <c r="E449" s="274" t="s">
        <v>19</v>
      </c>
      <c r="F449" s="275" t="s">
        <v>337</v>
      </c>
      <c r="G449" s="273"/>
      <c r="H449" s="276">
        <v>11</v>
      </c>
      <c r="I449" s="277"/>
      <c r="J449" s="273"/>
      <c r="K449" s="273"/>
      <c r="L449" s="278"/>
      <c r="M449" s="279"/>
      <c r="N449" s="280"/>
      <c r="O449" s="280"/>
      <c r="P449" s="280"/>
      <c r="Q449" s="280"/>
      <c r="R449" s="280"/>
      <c r="S449" s="280"/>
      <c r="T449" s="281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T449" s="282" t="s">
        <v>138</v>
      </c>
      <c r="AU449" s="282" t="s">
        <v>81</v>
      </c>
      <c r="AV449" s="16" t="s">
        <v>145</v>
      </c>
      <c r="AW449" s="16" t="s">
        <v>33</v>
      </c>
      <c r="AX449" s="16" t="s">
        <v>71</v>
      </c>
      <c r="AY449" s="282" t="s">
        <v>127</v>
      </c>
    </row>
    <row r="450" s="13" customFormat="1">
      <c r="A450" s="13"/>
      <c r="B450" s="237"/>
      <c r="C450" s="238"/>
      <c r="D450" s="233" t="s">
        <v>138</v>
      </c>
      <c r="E450" s="239" t="s">
        <v>19</v>
      </c>
      <c r="F450" s="240" t="s">
        <v>1115</v>
      </c>
      <c r="G450" s="238"/>
      <c r="H450" s="241">
        <v>408</v>
      </c>
      <c r="I450" s="242"/>
      <c r="J450" s="238"/>
      <c r="K450" s="238"/>
      <c r="L450" s="243"/>
      <c r="M450" s="244"/>
      <c r="N450" s="245"/>
      <c r="O450" s="245"/>
      <c r="P450" s="245"/>
      <c r="Q450" s="245"/>
      <c r="R450" s="245"/>
      <c r="S450" s="245"/>
      <c r="T450" s="246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7" t="s">
        <v>138</v>
      </c>
      <c r="AU450" s="247" t="s">
        <v>81</v>
      </c>
      <c r="AV450" s="13" t="s">
        <v>81</v>
      </c>
      <c r="AW450" s="13" t="s">
        <v>33</v>
      </c>
      <c r="AX450" s="13" t="s">
        <v>71</v>
      </c>
      <c r="AY450" s="247" t="s">
        <v>127</v>
      </c>
    </row>
    <row r="451" s="15" customFormat="1">
      <c r="A451" s="15"/>
      <c r="B451" s="261"/>
      <c r="C451" s="262"/>
      <c r="D451" s="233" t="s">
        <v>138</v>
      </c>
      <c r="E451" s="263" t="s">
        <v>19</v>
      </c>
      <c r="F451" s="264" t="s">
        <v>323</v>
      </c>
      <c r="G451" s="262"/>
      <c r="H451" s="265">
        <v>469</v>
      </c>
      <c r="I451" s="266"/>
      <c r="J451" s="262"/>
      <c r="K451" s="262"/>
      <c r="L451" s="267"/>
      <c r="M451" s="268"/>
      <c r="N451" s="269"/>
      <c r="O451" s="269"/>
      <c r="P451" s="269"/>
      <c r="Q451" s="269"/>
      <c r="R451" s="269"/>
      <c r="S451" s="269"/>
      <c r="T451" s="270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71" t="s">
        <v>138</v>
      </c>
      <c r="AU451" s="271" t="s">
        <v>81</v>
      </c>
      <c r="AV451" s="15" t="s">
        <v>150</v>
      </c>
      <c r="AW451" s="15" t="s">
        <v>33</v>
      </c>
      <c r="AX451" s="15" t="s">
        <v>79</v>
      </c>
      <c r="AY451" s="271" t="s">
        <v>127</v>
      </c>
    </row>
    <row r="452" s="2" customFormat="1" ht="16.5" customHeight="1">
      <c r="A452" s="40"/>
      <c r="B452" s="41"/>
      <c r="C452" s="220" t="s">
        <v>1116</v>
      </c>
      <c r="D452" s="220" t="s">
        <v>130</v>
      </c>
      <c r="E452" s="221" t="s">
        <v>1117</v>
      </c>
      <c r="F452" s="222" t="s">
        <v>1118</v>
      </c>
      <c r="G452" s="223" t="s">
        <v>448</v>
      </c>
      <c r="H452" s="224">
        <v>202.63999999999999</v>
      </c>
      <c r="I452" s="225"/>
      <c r="J452" s="226">
        <f>ROUND(I452*H452,2)</f>
        <v>0</v>
      </c>
      <c r="K452" s="222" t="s">
        <v>134</v>
      </c>
      <c r="L452" s="46"/>
      <c r="M452" s="227" t="s">
        <v>19</v>
      </c>
      <c r="N452" s="228" t="s">
        <v>42</v>
      </c>
      <c r="O452" s="86"/>
      <c r="P452" s="229">
        <f>O452*H452</f>
        <v>0</v>
      </c>
      <c r="Q452" s="229">
        <v>2.0899999999999999</v>
      </c>
      <c r="R452" s="229">
        <f>Q452*H452</f>
        <v>423.51759999999996</v>
      </c>
      <c r="S452" s="229">
        <v>0</v>
      </c>
      <c r="T452" s="230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31" t="s">
        <v>150</v>
      </c>
      <c r="AT452" s="231" t="s">
        <v>130</v>
      </c>
      <c r="AU452" s="231" t="s">
        <v>81</v>
      </c>
      <c r="AY452" s="19" t="s">
        <v>127</v>
      </c>
      <c r="BE452" s="232">
        <f>IF(N452="základní",J452,0)</f>
        <v>0</v>
      </c>
      <c r="BF452" s="232">
        <f>IF(N452="snížená",J452,0)</f>
        <v>0</v>
      </c>
      <c r="BG452" s="232">
        <f>IF(N452="zákl. přenesená",J452,0)</f>
        <v>0</v>
      </c>
      <c r="BH452" s="232">
        <f>IF(N452="sníž. přenesená",J452,0)</f>
        <v>0</v>
      </c>
      <c r="BI452" s="232">
        <f>IF(N452="nulová",J452,0)</f>
        <v>0</v>
      </c>
      <c r="BJ452" s="19" t="s">
        <v>79</v>
      </c>
      <c r="BK452" s="232">
        <f>ROUND(I452*H452,2)</f>
        <v>0</v>
      </c>
      <c r="BL452" s="19" t="s">
        <v>150</v>
      </c>
      <c r="BM452" s="231" t="s">
        <v>1119</v>
      </c>
    </row>
    <row r="453" s="2" customFormat="1">
      <c r="A453" s="40"/>
      <c r="B453" s="41"/>
      <c r="C453" s="42"/>
      <c r="D453" s="233" t="s">
        <v>137</v>
      </c>
      <c r="E453" s="42"/>
      <c r="F453" s="234" t="s">
        <v>1120</v>
      </c>
      <c r="G453" s="42"/>
      <c r="H453" s="42"/>
      <c r="I453" s="138"/>
      <c r="J453" s="42"/>
      <c r="K453" s="42"/>
      <c r="L453" s="46"/>
      <c r="M453" s="235"/>
      <c r="N453" s="236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137</v>
      </c>
      <c r="AU453" s="19" t="s">
        <v>81</v>
      </c>
    </row>
    <row r="454" s="14" customFormat="1">
      <c r="A454" s="14"/>
      <c r="B454" s="248"/>
      <c r="C454" s="249"/>
      <c r="D454" s="233" t="s">
        <v>138</v>
      </c>
      <c r="E454" s="250" t="s">
        <v>19</v>
      </c>
      <c r="F454" s="251" t="s">
        <v>1121</v>
      </c>
      <c r="G454" s="249"/>
      <c r="H454" s="250" t="s">
        <v>19</v>
      </c>
      <c r="I454" s="252"/>
      <c r="J454" s="249"/>
      <c r="K454" s="249"/>
      <c r="L454" s="253"/>
      <c r="M454" s="254"/>
      <c r="N454" s="255"/>
      <c r="O454" s="255"/>
      <c r="P454" s="255"/>
      <c r="Q454" s="255"/>
      <c r="R454" s="255"/>
      <c r="S454" s="255"/>
      <c r="T454" s="256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7" t="s">
        <v>138</v>
      </c>
      <c r="AU454" s="257" t="s">
        <v>81</v>
      </c>
      <c r="AV454" s="14" t="s">
        <v>79</v>
      </c>
      <c r="AW454" s="14" t="s">
        <v>33</v>
      </c>
      <c r="AX454" s="14" t="s">
        <v>71</v>
      </c>
      <c r="AY454" s="257" t="s">
        <v>127</v>
      </c>
    </row>
    <row r="455" s="13" customFormat="1">
      <c r="A455" s="13"/>
      <c r="B455" s="237"/>
      <c r="C455" s="238"/>
      <c r="D455" s="233" t="s">
        <v>138</v>
      </c>
      <c r="E455" s="239" t="s">
        <v>19</v>
      </c>
      <c r="F455" s="240" t="s">
        <v>1122</v>
      </c>
      <c r="G455" s="238"/>
      <c r="H455" s="241">
        <v>45.539999999999999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7" t="s">
        <v>138</v>
      </c>
      <c r="AU455" s="247" t="s">
        <v>81</v>
      </c>
      <c r="AV455" s="13" t="s">
        <v>81</v>
      </c>
      <c r="AW455" s="13" t="s">
        <v>33</v>
      </c>
      <c r="AX455" s="13" t="s">
        <v>71</v>
      </c>
      <c r="AY455" s="247" t="s">
        <v>127</v>
      </c>
    </row>
    <row r="456" s="13" customFormat="1">
      <c r="A456" s="13"/>
      <c r="B456" s="237"/>
      <c r="C456" s="238"/>
      <c r="D456" s="233" t="s">
        <v>138</v>
      </c>
      <c r="E456" s="239" t="s">
        <v>19</v>
      </c>
      <c r="F456" s="240" t="s">
        <v>1123</v>
      </c>
      <c r="G456" s="238"/>
      <c r="H456" s="241">
        <v>60.5</v>
      </c>
      <c r="I456" s="242"/>
      <c r="J456" s="238"/>
      <c r="K456" s="238"/>
      <c r="L456" s="243"/>
      <c r="M456" s="244"/>
      <c r="N456" s="245"/>
      <c r="O456" s="245"/>
      <c r="P456" s="245"/>
      <c r="Q456" s="245"/>
      <c r="R456" s="245"/>
      <c r="S456" s="245"/>
      <c r="T456" s="246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7" t="s">
        <v>138</v>
      </c>
      <c r="AU456" s="247" t="s">
        <v>81</v>
      </c>
      <c r="AV456" s="13" t="s">
        <v>81</v>
      </c>
      <c r="AW456" s="13" t="s">
        <v>33</v>
      </c>
      <c r="AX456" s="13" t="s">
        <v>71</v>
      </c>
      <c r="AY456" s="247" t="s">
        <v>127</v>
      </c>
    </row>
    <row r="457" s="13" customFormat="1">
      <c r="A457" s="13"/>
      <c r="B457" s="237"/>
      <c r="C457" s="238"/>
      <c r="D457" s="233" t="s">
        <v>138</v>
      </c>
      <c r="E457" s="239" t="s">
        <v>19</v>
      </c>
      <c r="F457" s="240" t="s">
        <v>1124</v>
      </c>
      <c r="G457" s="238"/>
      <c r="H457" s="241">
        <v>42.299999999999997</v>
      </c>
      <c r="I457" s="242"/>
      <c r="J457" s="238"/>
      <c r="K457" s="238"/>
      <c r="L457" s="243"/>
      <c r="M457" s="244"/>
      <c r="N457" s="245"/>
      <c r="O457" s="245"/>
      <c r="P457" s="245"/>
      <c r="Q457" s="245"/>
      <c r="R457" s="245"/>
      <c r="S457" s="245"/>
      <c r="T457" s="246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7" t="s">
        <v>138</v>
      </c>
      <c r="AU457" s="247" t="s">
        <v>81</v>
      </c>
      <c r="AV457" s="13" t="s">
        <v>81</v>
      </c>
      <c r="AW457" s="13" t="s">
        <v>33</v>
      </c>
      <c r="AX457" s="13" t="s">
        <v>71</v>
      </c>
      <c r="AY457" s="247" t="s">
        <v>127</v>
      </c>
    </row>
    <row r="458" s="13" customFormat="1">
      <c r="A458" s="13"/>
      <c r="B458" s="237"/>
      <c r="C458" s="238"/>
      <c r="D458" s="233" t="s">
        <v>138</v>
      </c>
      <c r="E458" s="239" t="s">
        <v>19</v>
      </c>
      <c r="F458" s="240" t="s">
        <v>1125</v>
      </c>
      <c r="G458" s="238"/>
      <c r="H458" s="241">
        <v>54.299999999999997</v>
      </c>
      <c r="I458" s="242"/>
      <c r="J458" s="238"/>
      <c r="K458" s="238"/>
      <c r="L458" s="243"/>
      <c r="M458" s="244"/>
      <c r="N458" s="245"/>
      <c r="O458" s="245"/>
      <c r="P458" s="245"/>
      <c r="Q458" s="245"/>
      <c r="R458" s="245"/>
      <c r="S458" s="245"/>
      <c r="T458" s="24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7" t="s">
        <v>138</v>
      </c>
      <c r="AU458" s="247" t="s">
        <v>81</v>
      </c>
      <c r="AV458" s="13" t="s">
        <v>81</v>
      </c>
      <c r="AW458" s="13" t="s">
        <v>33</v>
      </c>
      <c r="AX458" s="13" t="s">
        <v>71</v>
      </c>
      <c r="AY458" s="247" t="s">
        <v>127</v>
      </c>
    </row>
    <row r="459" s="15" customFormat="1">
      <c r="A459" s="15"/>
      <c r="B459" s="261"/>
      <c r="C459" s="262"/>
      <c r="D459" s="233" t="s">
        <v>138</v>
      </c>
      <c r="E459" s="263" t="s">
        <v>19</v>
      </c>
      <c r="F459" s="264" t="s">
        <v>323</v>
      </c>
      <c r="G459" s="262"/>
      <c r="H459" s="265">
        <v>202.63999999999999</v>
      </c>
      <c r="I459" s="266"/>
      <c r="J459" s="262"/>
      <c r="K459" s="262"/>
      <c r="L459" s="267"/>
      <c r="M459" s="268"/>
      <c r="N459" s="269"/>
      <c r="O459" s="269"/>
      <c r="P459" s="269"/>
      <c r="Q459" s="269"/>
      <c r="R459" s="269"/>
      <c r="S459" s="269"/>
      <c r="T459" s="270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71" t="s">
        <v>138</v>
      </c>
      <c r="AU459" s="271" t="s">
        <v>81</v>
      </c>
      <c r="AV459" s="15" t="s">
        <v>150</v>
      </c>
      <c r="AW459" s="15" t="s">
        <v>33</v>
      </c>
      <c r="AX459" s="15" t="s">
        <v>79</v>
      </c>
      <c r="AY459" s="271" t="s">
        <v>127</v>
      </c>
    </row>
    <row r="460" s="2" customFormat="1" ht="16.5" customHeight="1">
      <c r="A460" s="40"/>
      <c r="B460" s="41"/>
      <c r="C460" s="220" t="s">
        <v>1126</v>
      </c>
      <c r="D460" s="220" t="s">
        <v>130</v>
      </c>
      <c r="E460" s="221" t="s">
        <v>1127</v>
      </c>
      <c r="F460" s="222" t="s">
        <v>1128</v>
      </c>
      <c r="G460" s="223" t="s">
        <v>290</v>
      </c>
      <c r="H460" s="224">
        <v>12.199999999999999</v>
      </c>
      <c r="I460" s="225"/>
      <c r="J460" s="226">
        <f>ROUND(I460*H460,2)</f>
        <v>0</v>
      </c>
      <c r="K460" s="222" t="s">
        <v>134</v>
      </c>
      <c r="L460" s="46"/>
      <c r="M460" s="227" t="s">
        <v>19</v>
      </c>
      <c r="N460" s="228" t="s">
        <v>42</v>
      </c>
      <c r="O460" s="86"/>
      <c r="P460" s="229">
        <f>O460*H460</f>
        <v>0</v>
      </c>
      <c r="Q460" s="229">
        <v>1.0311999999999999</v>
      </c>
      <c r="R460" s="229">
        <f>Q460*H460</f>
        <v>12.580639999999997</v>
      </c>
      <c r="S460" s="229">
        <v>0</v>
      </c>
      <c r="T460" s="230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31" t="s">
        <v>150</v>
      </c>
      <c r="AT460" s="231" t="s">
        <v>130</v>
      </c>
      <c r="AU460" s="231" t="s">
        <v>81</v>
      </c>
      <c r="AY460" s="19" t="s">
        <v>127</v>
      </c>
      <c r="BE460" s="232">
        <f>IF(N460="základní",J460,0)</f>
        <v>0</v>
      </c>
      <c r="BF460" s="232">
        <f>IF(N460="snížená",J460,0)</f>
        <v>0</v>
      </c>
      <c r="BG460" s="232">
        <f>IF(N460="zákl. přenesená",J460,0)</f>
        <v>0</v>
      </c>
      <c r="BH460" s="232">
        <f>IF(N460="sníž. přenesená",J460,0)</f>
        <v>0</v>
      </c>
      <c r="BI460" s="232">
        <f>IF(N460="nulová",J460,0)</f>
        <v>0</v>
      </c>
      <c r="BJ460" s="19" t="s">
        <v>79</v>
      </c>
      <c r="BK460" s="232">
        <f>ROUND(I460*H460,2)</f>
        <v>0</v>
      </c>
      <c r="BL460" s="19" t="s">
        <v>150</v>
      </c>
      <c r="BM460" s="231" t="s">
        <v>1129</v>
      </c>
    </row>
    <row r="461" s="2" customFormat="1">
      <c r="A461" s="40"/>
      <c r="B461" s="41"/>
      <c r="C461" s="42"/>
      <c r="D461" s="233" t="s">
        <v>137</v>
      </c>
      <c r="E461" s="42"/>
      <c r="F461" s="234" t="s">
        <v>1130</v>
      </c>
      <c r="G461" s="42"/>
      <c r="H461" s="42"/>
      <c r="I461" s="138"/>
      <c r="J461" s="42"/>
      <c r="K461" s="42"/>
      <c r="L461" s="46"/>
      <c r="M461" s="235"/>
      <c r="N461" s="236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137</v>
      </c>
      <c r="AU461" s="19" t="s">
        <v>81</v>
      </c>
    </row>
    <row r="462" s="14" customFormat="1">
      <c r="A462" s="14"/>
      <c r="B462" s="248"/>
      <c r="C462" s="249"/>
      <c r="D462" s="233" t="s">
        <v>138</v>
      </c>
      <c r="E462" s="250" t="s">
        <v>19</v>
      </c>
      <c r="F462" s="251" t="s">
        <v>1131</v>
      </c>
      <c r="G462" s="249"/>
      <c r="H462" s="250" t="s">
        <v>19</v>
      </c>
      <c r="I462" s="252"/>
      <c r="J462" s="249"/>
      <c r="K462" s="249"/>
      <c r="L462" s="253"/>
      <c r="M462" s="254"/>
      <c r="N462" s="255"/>
      <c r="O462" s="255"/>
      <c r="P462" s="255"/>
      <c r="Q462" s="255"/>
      <c r="R462" s="255"/>
      <c r="S462" s="255"/>
      <c r="T462" s="25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7" t="s">
        <v>138</v>
      </c>
      <c r="AU462" s="257" t="s">
        <v>81</v>
      </c>
      <c r="AV462" s="14" t="s">
        <v>79</v>
      </c>
      <c r="AW462" s="14" t="s">
        <v>33</v>
      </c>
      <c r="AX462" s="14" t="s">
        <v>71</v>
      </c>
      <c r="AY462" s="257" t="s">
        <v>127</v>
      </c>
    </row>
    <row r="463" s="13" customFormat="1">
      <c r="A463" s="13"/>
      <c r="B463" s="237"/>
      <c r="C463" s="238"/>
      <c r="D463" s="233" t="s">
        <v>138</v>
      </c>
      <c r="E463" s="239" t="s">
        <v>19</v>
      </c>
      <c r="F463" s="240" t="s">
        <v>1132</v>
      </c>
      <c r="G463" s="238"/>
      <c r="H463" s="241">
        <v>5.4000000000000004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7" t="s">
        <v>138</v>
      </c>
      <c r="AU463" s="247" t="s">
        <v>81</v>
      </c>
      <c r="AV463" s="13" t="s">
        <v>81</v>
      </c>
      <c r="AW463" s="13" t="s">
        <v>33</v>
      </c>
      <c r="AX463" s="13" t="s">
        <v>71</v>
      </c>
      <c r="AY463" s="247" t="s">
        <v>127</v>
      </c>
    </row>
    <row r="464" s="13" customFormat="1">
      <c r="A464" s="13"/>
      <c r="B464" s="237"/>
      <c r="C464" s="238"/>
      <c r="D464" s="233" t="s">
        <v>138</v>
      </c>
      <c r="E464" s="239" t="s">
        <v>19</v>
      </c>
      <c r="F464" s="240" t="s">
        <v>1133</v>
      </c>
      <c r="G464" s="238"/>
      <c r="H464" s="241">
        <v>4.5999999999999996</v>
      </c>
      <c r="I464" s="242"/>
      <c r="J464" s="238"/>
      <c r="K464" s="238"/>
      <c r="L464" s="243"/>
      <c r="M464" s="244"/>
      <c r="N464" s="245"/>
      <c r="O464" s="245"/>
      <c r="P464" s="245"/>
      <c r="Q464" s="245"/>
      <c r="R464" s="245"/>
      <c r="S464" s="245"/>
      <c r="T464" s="24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7" t="s">
        <v>138</v>
      </c>
      <c r="AU464" s="247" t="s">
        <v>81</v>
      </c>
      <c r="AV464" s="13" t="s">
        <v>81</v>
      </c>
      <c r="AW464" s="13" t="s">
        <v>33</v>
      </c>
      <c r="AX464" s="13" t="s">
        <v>71</v>
      </c>
      <c r="AY464" s="247" t="s">
        <v>127</v>
      </c>
    </row>
    <row r="465" s="16" customFormat="1">
      <c r="A465" s="16"/>
      <c r="B465" s="272"/>
      <c r="C465" s="273"/>
      <c r="D465" s="233" t="s">
        <v>138</v>
      </c>
      <c r="E465" s="274" t="s">
        <v>19</v>
      </c>
      <c r="F465" s="275" t="s">
        <v>337</v>
      </c>
      <c r="G465" s="273"/>
      <c r="H465" s="276">
        <v>10</v>
      </c>
      <c r="I465" s="277"/>
      <c r="J465" s="273"/>
      <c r="K465" s="273"/>
      <c r="L465" s="278"/>
      <c r="M465" s="279"/>
      <c r="N465" s="280"/>
      <c r="O465" s="280"/>
      <c r="P465" s="280"/>
      <c r="Q465" s="280"/>
      <c r="R465" s="280"/>
      <c r="S465" s="280"/>
      <c r="T465" s="281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T465" s="282" t="s">
        <v>138</v>
      </c>
      <c r="AU465" s="282" t="s">
        <v>81</v>
      </c>
      <c r="AV465" s="16" t="s">
        <v>145</v>
      </c>
      <c r="AW465" s="16" t="s">
        <v>33</v>
      </c>
      <c r="AX465" s="16" t="s">
        <v>71</v>
      </c>
      <c r="AY465" s="282" t="s">
        <v>127</v>
      </c>
    </row>
    <row r="466" s="13" customFormat="1">
      <c r="A466" s="13"/>
      <c r="B466" s="237"/>
      <c r="C466" s="238"/>
      <c r="D466" s="233" t="s">
        <v>138</v>
      </c>
      <c r="E466" s="239" t="s">
        <v>19</v>
      </c>
      <c r="F466" s="240" t="s">
        <v>1134</v>
      </c>
      <c r="G466" s="238"/>
      <c r="H466" s="241">
        <v>2.2000000000000002</v>
      </c>
      <c r="I466" s="242"/>
      <c r="J466" s="238"/>
      <c r="K466" s="238"/>
      <c r="L466" s="243"/>
      <c r="M466" s="244"/>
      <c r="N466" s="245"/>
      <c r="O466" s="245"/>
      <c r="P466" s="245"/>
      <c r="Q466" s="245"/>
      <c r="R466" s="245"/>
      <c r="S466" s="245"/>
      <c r="T466" s="246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7" t="s">
        <v>138</v>
      </c>
      <c r="AU466" s="247" t="s">
        <v>81</v>
      </c>
      <c r="AV466" s="13" t="s">
        <v>81</v>
      </c>
      <c r="AW466" s="13" t="s">
        <v>33</v>
      </c>
      <c r="AX466" s="13" t="s">
        <v>71</v>
      </c>
      <c r="AY466" s="247" t="s">
        <v>127</v>
      </c>
    </row>
    <row r="467" s="15" customFormat="1">
      <c r="A467" s="15"/>
      <c r="B467" s="261"/>
      <c r="C467" s="262"/>
      <c r="D467" s="233" t="s">
        <v>138</v>
      </c>
      <c r="E467" s="263" t="s">
        <v>19</v>
      </c>
      <c r="F467" s="264" t="s">
        <v>323</v>
      </c>
      <c r="G467" s="262"/>
      <c r="H467" s="265">
        <v>12.199999999999999</v>
      </c>
      <c r="I467" s="266"/>
      <c r="J467" s="262"/>
      <c r="K467" s="262"/>
      <c r="L467" s="267"/>
      <c r="M467" s="268"/>
      <c r="N467" s="269"/>
      <c r="O467" s="269"/>
      <c r="P467" s="269"/>
      <c r="Q467" s="269"/>
      <c r="R467" s="269"/>
      <c r="S467" s="269"/>
      <c r="T467" s="270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71" t="s">
        <v>138</v>
      </c>
      <c r="AU467" s="271" t="s">
        <v>81</v>
      </c>
      <c r="AV467" s="15" t="s">
        <v>150</v>
      </c>
      <c r="AW467" s="15" t="s">
        <v>33</v>
      </c>
      <c r="AX467" s="15" t="s">
        <v>79</v>
      </c>
      <c r="AY467" s="271" t="s">
        <v>127</v>
      </c>
    </row>
    <row r="468" s="12" customFormat="1" ht="22.8" customHeight="1">
      <c r="A468" s="12"/>
      <c r="B468" s="204"/>
      <c r="C468" s="205"/>
      <c r="D468" s="206" t="s">
        <v>70</v>
      </c>
      <c r="E468" s="218" t="s">
        <v>126</v>
      </c>
      <c r="F468" s="218" t="s">
        <v>1135</v>
      </c>
      <c r="G468" s="205"/>
      <c r="H468" s="205"/>
      <c r="I468" s="208"/>
      <c r="J468" s="219">
        <f>BK468</f>
        <v>0</v>
      </c>
      <c r="K468" s="205"/>
      <c r="L468" s="210"/>
      <c r="M468" s="211"/>
      <c r="N468" s="212"/>
      <c r="O468" s="212"/>
      <c r="P468" s="213">
        <f>SUM(P469:P545)</f>
        <v>0</v>
      </c>
      <c r="Q468" s="212"/>
      <c r="R468" s="213">
        <f>SUM(R469:R545)</f>
        <v>1080.5588070000001</v>
      </c>
      <c r="S468" s="212"/>
      <c r="T468" s="214">
        <f>SUM(T469:T545)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15" t="s">
        <v>79</v>
      </c>
      <c r="AT468" s="216" t="s">
        <v>70</v>
      </c>
      <c r="AU468" s="216" t="s">
        <v>79</v>
      </c>
      <c r="AY468" s="215" t="s">
        <v>127</v>
      </c>
      <c r="BK468" s="217">
        <f>SUM(BK469:BK545)</f>
        <v>0</v>
      </c>
    </row>
    <row r="469" s="2" customFormat="1" ht="16.5" customHeight="1">
      <c r="A469" s="40"/>
      <c r="B469" s="41"/>
      <c r="C469" s="220" t="s">
        <v>1136</v>
      </c>
      <c r="D469" s="220" t="s">
        <v>130</v>
      </c>
      <c r="E469" s="221" t="s">
        <v>1137</v>
      </c>
      <c r="F469" s="222" t="s">
        <v>1138</v>
      </c>
      <c r="G469" s="223" t="s">
        <v>290</v>
      </c>
      <c r="H469" s="224">
        <v>540.80999999999995</v>
      </c>
      <c r="I469" s="225"/>
      <c r="J469" s="226">
        <f>ROUND(I469*H469,2)</f>
        <v>0</v>
      </c>
      <c r="K469" s="222" t="s">
        <v>134</v>
      </c>
      <c r="L469" s="46"/>
      <c r="M469" s="227" t="s">
        <v>19</v>
      </c>
      <c r="N469" s="228" t="s">
        <v>42</v>
      </c>
      <c r="O469" s="86"/>
      <c r="P469" s="229">
        <f>O469*H469</f>
        <v>0</v>
      </c>
      <c r="Q469" s="229">
        <v>0</v>
      </c>
      <c r="R469" s="229">
        <f>Q469*H469</f>
        <v>0</v>
      </c>
      <c r="S469" s="229">
        <v>0</v>
      </c>
      <c r="T469" s="230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31" t="s">
        <v>209</v>
      </c>
      <c r="AT469" s="231" t="s">
        <v>130</v>
      </c>
      <c r="AU469" s="231" t="s">
        <v>81</v>
      </c>
      <c r="AY469" s="19" t="s">
        <v>127</v>
      </c>
      <c r="BE469" s="232">
        <f>IF(N469="základní",J469,0)</f>
        <v>0</v>
      </c>
      <c r="BF469" s="232">
        <f>IF(N469="snížená",J469,0)</f>
        <v>0</v>
      </c>
      <c r="BG469" s="232">
        <f>IF(N469="zákl. přenesená",J469,0)</f>
        <v>0</v>
      </c>
      <c r="BH469" s="232">
        <f>IF(N469="sníž. přenesená",J469,0)</f>
        <v>0</v>
      </c>
      <c r="BI469" s="232">
        <f>IF(N469="nulová",J469,0)</f>
        <v>0</v>
      </c>
      <c r="BJ469" s="19" t="s">
        <v>79</v>
      </c>
      <c r="BK469" s="232">
        <f>ROUND(I469*H469,2)</f>
        <v>0</v>
      </c>
      <c r="BL469" s="19" t="s">
        <v>209</v>
      </c>
      <c r="BM469" s="231" t="s">
        <v>1139</v>
      </c>
    </row>
    <row r="470" s="2" customFormat="1">
      <c r="A470" s="40"/>
      <c r="B470" s="41"/>
      <c r="C470" s="42"/>
      <c r="D470" s="233" t="s">
        <v>137</v>
      </c>
      <c r="E470" s="42"/>
      <c r="F470" s="234" t="s">
        <v>1140</v>
      </c>
      <c r="G470" s="42"/>
      <c r="H470" s="42"/>
      <c r="I470" s="138"/>
      <c r="J470" s="42"/>
      <c r="K470" s="42"/>
      <c r="L470" s="46"/>
      <c r="M470" s="235"/>
      <c r="N470" s="236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137</v>
      </c>
      <c r="AU470" s="19" t="s">
        <v>81</v>
      </c>
    </row>
    <row r="471" s="13" customFormat="1">
      <c r="A471" s="13"/>
      <c r="B471" s="237"/>
      <c r="C471" s="238"/>
      <c r="D471" s="233" t="s">
        <v>138</v>
      </c>
      <c r="E471" s="239" t="s">
        <v>19</v>
      </c>
      <c r="F471" s="240" t="s">
        <v>1141</v>
      </c>
      <c r="G471" s="238"/>
      <c r="H471" s="241">
        <v>313</v>
      </c>
      <c r="I471" s="242"/>
      <c r="J471" s="238"/>
      <c r="K471" s="238"/>
      <c r="L471" s="243"/>
      <c r="M471" s="244"/>
      <c r="N471" s="245"/>
      <c r="O471" s="245"/>
      <c r="P471" s="245"/>
      <c r="Q471" s="245"/>
      <c r="R471" s="245"/>
      <c r="S471" s="245"/>
      <c r="T471" s="246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7" t="s">
        <v>138</v>
      </c>
      <c r="AU471" s="247" t="s">
        <v>81</v>
      </c>
      <c r="AV471" s="13" t="s">
        <v>81</v>
      </c>
      <c r="AW471" s="13" t="s">
        <v>33</v>
      </c>
      <c r="AX471" s="13" t="s">
        <v>71</v>
      </c>
      <c r="AY471" s="247" t="s">
        <v>127</v>
      </c>
    </row>
    <row r="472" s="13" customFormat="1">
      <c r="A472" s="13"/>
      <c r="B472" s="237"/>
      <c r="C472" s="238"/>
      <c r="D472" s="233" t="s">
        <v>138</v>
      </c>
      <c r="E472" s="239" t="s">
        <v>19</v>
      </c>
      <c r="F472" s="240" t="s">
        <v>1142</v>
      </c>
      <c r="G472" s="238"/>
      <c r="H472" s="241">
        <v>227.81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7" t="s">
        <v>138</v>
      </c>
      <c r="AU472" s="247" t="s">
        <v>81</v>
      </c>
      <c r="AV472" s="13" t="s">
        <v>81</v>
      </c>
      <c r="AW472" s="13" t="s">
        <v>33</v>
      </c>
      <c r="AX472" s="13" t="s">
        <v>71</v>
      </c>
      <c r="AY472" s="247" t="s">
        <v>127</v>
      </c>
    </row>
    <row r="473" s="15" customFormat="1">
      <c r="A473" s="15"/>
      <c r="B473" s="261"/>
      <c r="C473" s="262"/>
      <c r="D473" s="233" t="s">
        <v>138</v>
      </c>
      <c r="E473" s="263" t="s">
        <v>19</v>
      </c>
      <c r="F473" s="264" t="s">
        <v>323</v>
      </c>
      <c r="G473" s="262"/>
      <c r="H473" s="265">
        <v>540.80999999999995</v>
      </c>
      <c r="I473" s="266"/>
      <c r="J473" s="262"/>
      <c r="K473" s="262"/>
      <c r="L473" s="267"/>
      <c r="M473" s="268"/>
      <c r="N473" s="269"/>
      <c r="O473" s="269"/>
      <c r="P473" s="269"/>
      <c r="Q473" s="269"/>
      <c r="R473" s="269"/>
      <c r="S473" s="269"/>
      <c r="T473" s="270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71" t="s">
        <v>138</v>
      </c>
      <c r="AU473" s="271" t="s">
        <v>81</v>
      </c>
      <c r="AV473" s="15" t="s">
        <v>150</v>
      </c>
      <c r="AW473" s="15" t="s">
        <v>33</v>
      </c>
      <c r="AX473" s="15" t="s">
        <v>79</v>
      </c>
      <c r="AY473" s="271" t="s">
        <v>127</v>
      </c>
    </row>
    <row r="474" s="2" customFormat="1" ht="16.5" customHeight="1">
      <c r="A474" s="40"/>
      <c r="B474" s="41"/>
      <c r="C474" s="287" t="s">
        <v>1143</v>
      </c>
      <c r="D474" s="287" t="s">
        <v>747</v>
      </c>
      <c r="E474" s="288" t="s">
        <v>748</v>
      </c>
      <c r="F474" s="289" t="s">
        <v>749</v>
      </c>
      <c r="G474" s="290" t="s">
        <v>536</v>
      </c>
      <c r="H474" s="291">
        <v>1027.539</v>
      </c>
      <c r="I474" s="292"/>
      <c r="J474" s="293">
        <f>ROUND(I474*H474,2)</f>
        <v>0</v>
      </c>
      <c r="K474" s="289" t="s">
        <v>134</v>
      </c>
      <c r="L474" s="294"/>
      <c r="M474" s="295" t="s">
        <v>19</v>
      </c>
      <c r="N474" s="296" t="s">
        <v>42</v>
      </c>
      <c r="O474" s="86"/>
      <c r="P474" s="229">
        <f>O474*H474</f>
        <v>0</v>
      </c>
      <c r="Q474" s="229">
        <v>1</v>
      </c>
      <c r="R474" s="229">
        <f>Q474*H474</f>
        <v>1027.539</v>
      </c>
      <c r="S474" s="229">
        <v>0</v>
      </c>
      <c r="T474" s="230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31" t="s">
        <v>452</v>
      </c>
      <c r="AT474" s="231" t="s">
        <v>747</v>
      </c>
      <c r="AU474" s="231" t="s">
        <v>81</v>
      </c>
      <c r="AY474" s="19" t="s">
        <v>127</v>
      </c>
      <c r="BE474" s="232">
        <f>IF(N474="základní",J474,0)</f>
        <v>0</v>
      </c>
      <c r="BF474" s="232">
        <f>IF(N474="snížená",J474,0)</f>
        <v>0</v>
      </c>
      <c r="BG474" s="232">
        <f>IF(N474="zákl. přenesená",J474,0)</f>
        <v>0</v>
      </c>
      <c r="BH474" s="232">
        <f>IF(N474="sníž. přenesená",J474,0)</f>
        <v>0</v>
      </c>
      <c r="BI474" s="232">
        <f>IF(N474="nulová",J474,0)</f>
        <v>0</v>
      </c>
      <c r="BJ474" s="19" t="s">
        <v>79</v>
      </c>
      <c r="BK474" s="232">
        <f>ROUND(I474*H474,2)</f>
        <v>0</v>
      </c>
      <c r="BL474" s="19" t="s">
        <v>209</v>
      </c>
      <c r="BM474" s="231" t="s">
        <v>1144</v>
      </c>
    </row>
    <row r="475" s="2" customFormat="1">
      <c r="A475" s="40"/>
      <c r="B475" s="41"/>
      <c r="C475" s="42"/>
      <c r="D475" s="233" t="s">
        <v>137</v>
      </c>
      <c r="E475" s="42"/>
      <c r="F475" s="234" t="s">
        <v>749</v>
      </c>
      <c r="G475" s="42"/>
      <c r="H475" s="42"/>
      <c r="I475" s="138"/>
      <c r="J475" s="42"/>
      <c r="K475" s="42"/>
      <c r="L475" s="46"/>
      <c r="M475" s="235"/>
      <c r="N475" s="236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137</v>
      </c>
      <c r="AU475" s="19" t="s">
        <v>81</v>
      </c>
    </row>
    <row r="476" s="13" customFormat="1">
      <c r="A476" s="13"/>
      <c r="B476" s="237"/>
      <c r="C476" s="238"/>
      <c r="D476" s="233" t="s">
        <v>138</v>
      </c>
      <c r="E476" s="238"/>
      <c r="F476" s="240" t="s">
        <v>1145</v>
      </c>
      <c r="G476" s="238"/>
      <c r="H476" s="241">
        <v>1027.539</v>
      </c>
      <c r="I476" s="242"/>
      <c r="J476" s="238"/>
      <c r="K476" s="238"/>
      <c r="L476" s="243"/>
      <c r="M476" s="244"/>
      <c r="N476" s="245"/>
      <c r="O476" s="245"/>
      <c r="P476" s="245"/>
      <c r="Q476" s="245"/>
      <c r="R476" s="245"/>
      <c r="S476" s="245"/>
      <c r="T476" s="246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7" t="s">
        <v>138</v>
      </c>
      <c r="AU476" s="247" t="s">
        <v>81</v>
      </c>
      <c r="AV476" s="13" t="s">
        <v>81</v>
      </c>
      <c r="AW476" s="13" t="s">
        <v>4</v>
      </c>
      <c r="AX476" s="13" t="s">
        <v>79</v>
      </c>
      <c r="AY476" s="247" t="s">
        <v>127</v>
      </c>
    </row>
    <row r="477" s="2" customFormat="1" ht="16.5" customHeight="1">
      <c r="A477" s="40"/>
      <c r="B477" s="41"/>
      <c r="C477" s="220" t="s">
        <v>1146</v>
      </c>
      <c r="D477" s="220" t="s">
        <v>130</v>
      </c>
      <c r="E477" s="221" t="s">
        <v>1147</v>
      </c>
      <c r="F477" s="222" t="s">
        <v>1148</v>
      </c>
      <c r="G477" s="223" t="s">
        <v>290</v>
      </c>
      <c r="H477" s="224">
        <v>330</v>
      </c>
      <c r="I477" s="225"/>
      <c r="J477" s="226">
        <f>ROUND(I477*H477,2)</f>
        <v>0</v>
      </c>
      <c r="K477" s="222" t="s">
        <v>134</v>
      </c>
      <c r="L477" s="46"/>
      <c r="M477" s="227" t="s">
        <v>19</v>
      </c>
      <c r="N477" s="228" t="s">
        <v>42</v>
      </c>
      <c r="O477" s="86"/>
      <c r="P477" s="229">
        <f>O477*H477</f>
        <v>0</v>
      </c>
      <c r="Q477" s="229">
        <v>0</v>
      </c>
      <c r="R477" s="229">
        <f>Q477*H477</f>
        <v>0</v>
      </c>
      <c r="S477" s="229">
        <v>0</v>
      </c>
      <c r="T477" s="230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31" t="s">
        <v>150</v>
      </c>
      <c r="AT477" s="231" t="s">
        <v>130</v>
      </c>
      <c r="AU477" s="231" t="s">
        <v>81</v>
      </c>
      <c r="AY477" s="19" t="s">
        <v>127</v>
      </c>
      <c r="BE477" s="232">
        <f>IF(N477="základní",J477,0)</f>
        <v>0</v>
      </c>
      <c r="BF477" s="232">
        <f>IF(N477="snížená",J477,0)</f>
        <v>0</v>
      </c>
      <c r="BG477" s="232">
        <f>IF(N477="zákl. přenesená",J477,0)</f>
        <v>0</v>
      </c>
      <c r="BH477" s="232">
        <f>IF(N477="sníž. přenesená",J477,0)</f>
        <v>0</v>
      </c>
      <c r="BI477" s="232">
        <f>IF(N477="nulová",J477,0)</f>
        <v>0</v>
      </c>
      <c r="BJ477" s="19" t="s">
        <v>79</v>
      </c>
      <c r="BK477" s="232">
        <f>ROUND(I477*H477,2)</f>
        <v>0</v>
      </c>
      <c r="BL477" s="19" t="s">
        <v>150</v>
      </c>
      <c r="BM477" s="231" t="s">
        <v>1149</v>
      </c>
    </row>
    <row r="478" s="2" customFormat="1">
      <c r="A478" s="40"/>
      <c r="B478" s="41"/>
      <c r="C478" s="42"/>
      <c r="D478" s="233" t="s">
        <v>137</v>
      </c>
      <c r="E478" s="42"/>
      <c r="F478" s="234" t="s">
        <v>1150</v>
      </c>
      <c r="G478" s="42"/>
      <c r="H478" s="42"/>
      <c r="I478" s="138"/>
      <c r="J478" s="42"/>
      <c r="K478" s="42"/>
      <c r="L478" s="46"/>
      <c r="M478" s="235"/>
      <c r="N478" s="236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137</v>
      </c>
      <c r="AU478" s="19" t="s">
        <v>81</v>
      </c>
    </row>
    <row r="479" s="13" customFormat="1">
      <c r="A479" s="13"/>
      <c r="B479" s="237"/>
      <c r="C479" s="238"/>
      <c r="D479" s="233" t="s">
        <v>138</v>
      </c>
      <c r="E479" s="239" t="s">
        <v>19</v>
      </c>
      <c r="F479" s="240" t="s">
        <v>637</v>
      </c>
      <c r="G479" s="238"/>
      <c r="H479" s="241">
        <v>330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7" t="s">
        <v>138</v>
      </c>
      <c r="AU479" s="247" t="s">
        <v>81</v>
      </c>
      <c r="AV479" s="13" t="s">
        <v>81</v>
      </c>
      <c r="AW479" s="13" t="s">
        <v>33</v>
      </c>
      <c r="AX479" s="13" t="s">
        <v>79</v>
      </c>
      <c r="AY479" s="247" t="s">
        <v>127</v>
      </c>
    </row>
    <row r="480" s="2" customFormat="1" ht="16.5" customHeight="1">
      <c r="A480" s="40"/>
      <c r="B480" s="41"/>
      <c r="C480" s="220" t="s">
        <v>1151</v>
      </c>
      <c r="D480" s="220" t="s">
        <v>130</v>
      </c>
      <c r="E480" s="221" t="s">
        <v>1152</v>
      </c>
      <c r="F480" s="222" t="s">
        <v>1153</v>
      </c>
      <c r="G480" s="223" t="s">
        <v>290</v>
      </c>
      <c r="H480" s="224">
        <v>129.13999999999999</v>
      </c>
      <c r="I480" s="225"/>
      <c r="J480" s="226">
        <f>ROUND(I480*H480,2)</f>
        <v>0</v>
      </c>
      <c r="K480" s="222" t="s">
        <v>134</v>
      </c>
      <c r="L480" s="46"/>
      <c r="M480" s="227" t="s">
        <v>19</v>
      </c>
      <c r="N480" s="228" t="s">
        <v>42</v>
      </c>
      <c r="O480" s="86"/>
      <c r="P480" s="229">
        <f>O480*H480</f>
        <v>0</v>
      </c>
      <c r="Q480" s="229">
        <v>0</v>
      </c>
      <c r="R480" s="229">
        <f>Q480*H480</f>
        <v>0</v>
      </c>
      <c r="S480" s="229">
        <v>0</v>
      </c>
      <c r="T480" s="230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31" t="s">
        <v>150</v>
      </c>
      <c r="AT480" s="231" t="s">
        <v>130</v>
      </c>
      <c r="AU480" s="231" t="s">
        <v>81</v>
      </c>
      <c r="AY480" s="19" t="s">
        <v>127</v>
      </c>
      <c r="BE480" s="232">
        <f>IF(N480="základní",J480,0)</f>
        <v>0</v>
      </c>
      <c r="BF480" s="232">
        <f>IF(N480="snížená",J480,0)</f>
        <v>0</v>
      </c>
      <c r="BG480" s="232">
        <f>IF(N480="zákl. přenesená",J480,0)</f>
        <v>0</v>
      </c>
      <c r="BH480" s="232">
        <f>IF(N480="sníž. přenesená",J480,0)</f>
        <v>0</v>
      </c>
      <c r="BI480" s="232">
        <f>IF(N480="nulová",J480,0)</f>
        <v>0</v>
      </c>
      <c r="BJ480" s="19" t="s">
        <v>79</v>
      </c>
      <c r="BK480" s="232">
        <f>ROUND(I480*H480,2)</f>
        <v>0</v>
      </c>
      <c r="BL480" s="19" t="s">
        <v>150</v>
      </c>
      <c r="BM480" s="231" t="s">
        <v>1154</v>
      </c>
    </row>
    <row r="481" s="2" customFormat="1">
      <c r="A481" s="40"/>
      <c r="B481" s="41"/>
      <c r="C481" s="42"/>
      <c r="D481" s="233" t="s">
        <v>137</v>
      </c>
      <c r="E481" s="42"/>
      <c r="F481" s="234" t="s">
        <v>1155</v>
      </c>
      <c r="G481" s="42"/>
      <c r="H481" s="42"/>
      <c r="I481" s="138"/>
      <c r="J481" s="42"/>
      <c r="K481" s="42"/>
      <c r="L481" s="46"/>
      <c r="M481" s="235"/>
      <c r="N481" s="236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137</v>
      </c>
      <c r="AU481" s="19" t="s">
        <v>81</v>
      </c>
    </row>
    <row r="482" s="14" customFormat="1">
      <c r="A482" s="14"/>
      <c r="B482" s="248"/>
      <c r="C482" s="249"/>
      <c r="D482" s="233" t="s">
        <v>138</v>
      </c>
      <c r="E482" s="250" t="s">
        <v>19</v>
      </c>
      <c r="F482" s="251" t="s">
        <v>1156</v>
      </c>
      <c r="G482" s="249"/>
      <c r="H482" s="250" t="s">
        <v>19</v>
      </c>
      <c r="I482" s="252"/>
      <c r="J482" s="249"/>
      <c r="K482" s="249"/>
      <c r="L482" s="253"/>
      <c r="M482" s="254"/>
      <c r="N482" s="255"/>
      <c r="O482" s="255"/>
      <c r="P482" s="255"/>
      <c r="Q482" s="255"/>
      <c r="R482" s="255"/>
      <c r="S482" s="255"/>
      <c r="T482" s="256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7" t="s">
        <v>138</v>
      </c>
      <c r="AU482" s="257" t="s">
        <v>81</v>
      </c>
      <c r="AV482" s="14" t="s">
        <v>79</v>
      </c>
      <c r="AW482" s="14" t="s">
        <v>33</v>
      </c>
      <c r="AX482" s="14" t="s">
        <v>71</v>
      </c>
      <c r="AY482" s="257" t="s">
        <v>127</v>
      </c>
    </row>
    <row r="483" s="13" customFormat="1">
      <c r="A483" s="13"/>
      <c r="B483" s="237"/>
      <c r="C483" s="238"/>
      <c r="D483" s="233" t="s">
        <v>138</v>
      </c>
      <c r="E483" s="239" t="s">
        <v>19</v>
      </c>
      <c r="F483" s="240" t="s">
        <v>1157</v>
      </c>
      <c r="G483" s="238"/>
      <c r="H483" s="241">
        <v>50.094999999999999</v>
      </c>
      <c r="I483" s="242"/>
      <c r="J483" s="238"/>
      <c r="K483" s="238"/>
      <c r="L483" s="243"/>
      <c r="M483" s="244"/>
      <c r="N483" s="245"/>
      <c r="O483" s="245"/>
      <c r="P483" s="245"/>
      <c r="Q483" s="245"/>
      <c r="R483" s="245"/>
      <c r="S483" s="245"/>
      <c r="T483" s="246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7" t="s">
        <v>138</v>
      </c>
      <c r="AU483" s="247" t="s">
        <v>81</v>
      </c>
      <c r="AV483" s="13" t="s">
        <v>81</v>
      </c>
      <c r="AW483" s="13" t="s">
        <v>33</v>
      </c>
      <c r="AX483" s="13" t="s">
        <v>71</v>
      </c>
      <c r="AY483" s="247" t="s">
        <v>127</v>
      </c>
    </row>
    <row r="484" s="13" customFormat="1">
      <c r="A484" s="13"/>
      <c r="B484" s="237"/>
      <c r="C484" s="238"/>
      <c r="D484" s="233" t="s">
        <v>138</v>
      </c>
      <c r="E484" s="239" t="s">
        <v>19</v>
      </c>
      <c r="F484" s="240" t="s">
        <v>1158</v>
      </c>
      <c r="G484" s="238"/>
      <c r="H484" s="241">
        <v>79.045000000000002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7" t="s">
        <v>138</v>
      </c>
      <c r="AU484" s="247" t="s">
        <v>81</v>
      </c>
      <c r="AV484" s="13" t="s">
        <v>81</v>
      </c>
      <c r="AW484" s="13" t="s">
        <v>33</v>
      </c>
      <c r="AX484" s="13" t="s">
        <v>71</v>
      </c>
      <c r="AY484" s="247" t="s">
        <v>127</v>
      </c>
    </row>
    <row r="485" s="15" customFormat="1">
      <c r="A485" s="15"/>
      <c r="B485" s="261"/>
      <c r="C485" s="262"/>
      <c r="D485" s="233" t="s">
        <v>138</v>
      </c>
      <c r="E485" s="263" t="s">
        <v>19</v>
      </c>
      <c r="F485" s="264" t="s">
        <v>323</v>
      </c>
      <c r="G485" s="262"/>
      <c r="H485" s="265">
        <v>129.13999999999999</v>
      </c>
      <c r="I485" s="266"/>
      <c r="J485" s="262"/>
      <c r="K485" s="262"/>
      <c r="L485" s="267"/>
      <c r="M485" s="268"/>
      <c r="N485" s="269"/>
      <c r="O485" s="269"/>
      <c r="P485" s="269"/>
      <c r="Q485" s="269"/>
      <c r="R485" s="269"/>
      <c r="S485" s="269"/>
      <c r="T485" s="270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71" t="s">
        <v>138</v>
      </c>
      <c r="AU485" s="271" t="s">
        <v>81</v>
      </c>
      <c r="AV485" s="15" t="s">
        <v>150</v>
      </c>
      <c r="AW485" s="15" t="s">
        <v>33</v>
      </c>
      <c r="AX485" s="15" t="s">
        <v>79</v>
      </c>
      <c r="AY485" s="271" t="s">
        <v>127</v>
      </c>
    </row>
    <row r="486" s="2" customFormat="1" ht="16.5" customHeight="1">
      <c r="A486" s="40"/>
      <c r="B486" s="41"/>
      <c r="C486" s="220" t="s">
        <v>1159</v>
      </c>
      <c r="D486" s="220" t="s">
        <v>130</v>
      </c>
      <c r="E486" s="221" t="s">
        <v>1160</v>
      </c>
      <c r="F486" s="222" t="s">
        <v>1161</v>
      </c>
      <c r="G486" s="223" t="s">
        <v>290</v>
      </c>
      <c r="H486" s="224">
        <v>540.80999999999995</v>
      </c>
      <c r="I486" s="225"/>
      <c r="J486" s="226">
        <f>ROUND(I486*H486,2)</f>
        <v>0</v>
      </c>
      <c r="K486" s="222" t="s">
        <v>134</v>
      </c>
      <c r="L486" s="46"/>
      <c r="M486" s="227" t="s">
        <v>19</v>
      </c>
      <c r="N486" s="228" t="s">
        <v>42</v>
      </c>
      <c r="O486" s="86"/>
      <c r="P486" s="229">
        <f>O486*H486</f>
        <v>0</v>
      </c>
      <c r="Q486" s="229">
        <v>0</v>
      </c>
      <c r="R486" s="229">
        <f>Q486*H486</f>
        <v>0</v>
      </c>
      <c r="S486" s="229">
        <v>0</v>
      </c>
      <c r="T486" s="230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31" t="s">
        <v>150</v>
      </c>
      <c r="AT486" s="231" t="s">
        <v>130</v>
      </c>
      <c r="AU486" s="231" t="s">
        <v>81</v>
      </c>
      <c r="AY486" s="19" t="s">
        <v>127</v>
      </c>
      <c r="BE486" s="232">
        <f>IF(N486="základní",J486,0)</f>
        <v>0</v>
      </c>
      <c r="BF486" s="232">
        <f>IF(N486="snížená",J486,0)</f>
        <v>0</v>
      </c>
      <c r="BG486" s="232">
        <f>IF(N486="zákl. přenesená",J486,0)</f>
        <v>0</v>
      </c>
      <c r="BH486" s="232">
        <f>IF(N486="sníž. přenesená",J486,0)</f>
        <v>0</v>
      </c>
      <c r="BI486" s="232">
        <f>IF(N486="nulová",J486,0)</f>
        <v>0</v>
      </c>
      <c r="BJ486" s="19" t="s">
        <v>79</v>
      </c>
      <c r="BK486" s="232">
        <f>ROUND(I486*H486,2)</f>
        <v>0</v>
      </c>
      <c r="BL486" s="19" t="s">
        <v>150</v>
      </c>
      <c r="BM486" s="231" t="s">
        <v>1162</v>
      </c>
    </row>
    <row r="487" s="2" customFormat="1">
      <c r="A487" s="40"/>
      <c r="B487" s="41"/>
      <c r="C487" s="42"/>
      <c r="D487" s="233" t="s">
        <v>137</v>
      </c>
      <c r="E487" s="42"/>
      <c r="F487" s="234" t="s">
        <v>1163</v>
      </c>
      <c r="G487" s="42"/>
      <c r="H487" s="42"/>
      <c r="I487" s="138"/>
      <c r="J487" s="42"/>
      <c r="K487" s="42"/>
      <c r="L487" s="46"/>
      <c r="M487" s="235"/>
      <c r="N487" s="236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137</v>
      </c>
      <c r="AU487" s="19" t="s">
        <v>81</v>
      </c>
    </row>
    <row r="488" s="13" customFormat="1">
      <c r="A488" s="13"/>
      <c r="B488" s="237"/>
      <c r="C488" s="238"/>
      <c r="D488" s="233" t="s">
        <v>138</v>
      </c>
      <c r="E488" s="239" t="s">
        <v>19</v>
      </c>
      <c r="F488" s="240" t="s">
        <v>1141</v>
      </c>
      <c r="G488" s="238"/>
      <c r="H488" s="241">
        <v>313</v>
      </c>
      <c r="I488" s="242"/>
      <c r="J488" s="238"/>
      <c r="K488" s="238"/>
      <c r="L488" s="243"/>
      <c r="M488" s="244"/>
      <c r="N488" s="245"/>
      <c r="O488" s="245"/>
      <c r="P488" s="245"/>
      <c r="Q488" s="245"/>
      <c r="R488" s="245"/>
      <c r="S488" s="245"/>
      <c r="T488" s="246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7" t="s">
        <v>138</v>
      </c>
      <c r="AU488" s="247" t="s">
        <v>81</v>
      </c>
      <c r="AV488" s="13" t="s">
        <v>81</v>
      </c>
      <c r="AW488" s="13" t="s">
        <v>33</v>
      </c>
      <c r="AX488" s="13" t="s">
        <v>71</v>
      </c>
      <c r="AY488" s="247" t="s">
        <v>127</v>
      </c>
    </row>
    <row r="489" s="13" customFormat="1">
      <c r="A489" s="13"/>
      <c r="B489" s="237"/>
      <c r="C489" s="238"/>
      <c r="D489" s="233" t="s">
        <v>138</v>
      </c>
      <c r="E489" s="239" t="s">
        <v>19</v>
      </c>
      <c r="F489" s="240" t="s">
        <v>1142</v>
      </c>
      <c r="G489" s="238"/>
      <c r="H489" s="241">
        <v>227.81</v>
      </c>
      <c r="I489" s="242"/>
      <c r="J489" s="238"/>
      <c r="K489" s="238"/>
      <c r="L489" s="243"/>
      <c r="M489" s="244"/>
      <c r="N489" s="245"/>
      <c r="O489" s="245"/>
      <c r="P489" s="245"/>
      <c r="Q489" s="245"/>
      <c r="R489" s="245"/>
      <c r="S489" s="245"/>
      <c r="T489" s="246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7" t="s">
        <v>138</v>
      </c>
      <c r="AU489" s="247" t="s">
        <v>81</v>
      </c>
      <c r="AV489" s="13" t="s">
        <v>81</v>
      </c>
      <c r="AW489" s="13" t="s">
        <v>33</v>
      </c>
      <c r="AX489" s="13" t="s">
        <v>71</v>
      </c>
      <c r="AY489" s="247" t="s">
        <v>127</v>
      </c>
    </row>
    <row r="490" s="15" customFormat="1">
      <c r="A490" s="15"/>
      <c r="B490" s="261"/>
      <c r="C490" s="262"/>
      <c r="D490" s="233" t="s">
        <v>138</v>
      </c>
      <c r="E490" s="263" t="s">
        <v>19</v>
      </c>
      <c r="F490" s="264" t="s">
        <v>323</v>
      </c>
      <c r="G490" s="262"/>
      <c r="H490" s="265">
        <v>540.80999999999995</v>
      </c>
      <c r="I490" s="266"/>
      <c r="J490" s="262"/>
      <c r="K490" s="262"/>
      <c r="L490" s="267"/>
      <c r="M490" s="268"/>
      <c r="N490" s="269"/>
      <c r="O490" s="269"/>
      <c r="P490" s="269"/>
      <c r="Q490" s="269"/>
      <c r="R490" s="269"/>
      <c r="S490" s="269"/>
      <c r="T490" s="270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71" t="s">
        <v>138</v>
      </c>
      <c r="AU490" s="271" t="s">
        <v>81</v>
      </c>
      <c r="AV490" s="15" t="s">
        <v>150</v>
      </c>
      <c r="AW490" s="15" t="s">
        <v>33</v>
      </c>
      <c r="AX490" s="15" t="s">
        <v>79</v>
      </c>
      <c r="AY490" s="271" t="s">
        <v>127</v>
      </c>
    </row>
    <row r="491" s="2" customFormat="1" ht="16.5" customHeight="1">
      <c r="A491" s="40"/>
      <c r="B491" s="41"/>
      <c r="C491" s="220" t="s">
        <v>1164</v>
      </c>
      <c r="D491" s="220" t="s">
        <v>130</v>
      </c>
      <c r="E491" s="221" t="s">
        <v>1165</v>
      </c>
      <c r="F491" s="222" t="s">
        <v>1166</v>
      </c>
      <c r="G491" s="223" t="s">
        <v>290</v>
      </c>
      <c r="H491" s="224">
        <v>540.80999999999995</v>
      </c>
      <c r="I491" s="225"/>
      <c r="J491" s="226">
        <f>ROUND(I491*H491,2)</f>
        <v>0</v>
      </c>
      <c r="K491" s="222" t="s">
        <v>134</v>
      </c>
      <c r="L491" s="46"/>
      <c r="M491" s="227" t="s">
        <v>19</v>
      </c>
      <c r="N491" s="228" t="s">
        <v>42</v>
      </c>
      <c r="O491" s="86"/>
      <c r="P491" s="229">
        <f>O491*H491</f>
        <v>0</v>
      </c>
      <c r="Q491" s="229">
        <v>0</v>
      </c>
      <c r="R491" s="229">
        <f>Q491*H491</f>
        <v>0</v>
      </c>
      <c r="S491" s="229">
        <v>0</v>
      </c>
      <c r="T491" s="230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31" t="s">
        <v>150</v>
      </c>
      <c r="AT491" s="231" t="s">
        <v>130</v>
      </c>
      <c r="AU491" s="231" t="s">
        <v>81</v>
      </c>
      <c r="AY491" s="19" t="s">
        <v>127</v>
      </c>
      <c r="BE491" s="232">
        <f>IF(N491="základní",J491,0)</f>
        <v>0</v>
      </c>
      <c r="BF491" s="232">
        <f>IF(N491="snížená",J491,0)</f>
        <v>0</v>
      </c>
      <c r="BG491" s="232">
        <f>IF(N491="zákl. přenesená",J491,0)</f>
        <v>0</v>
      </c>
      <c r="BH491" s="232">
        <f>IF(N491="sníž. přenesená",J491,0)</f>
        <v>0</v>
      </c>
      <c r="BI491" s="232">
        <f>IF(N491="nulová",J491,0)</f>
        <v>0</v>
      </c>
      <c r="BJ491" s="19" t="s">
        <v>79</v>
      </c>
      <c r="BK491" s="232">
        <f>ROUND(I491*H491,2)</f>
        <v>0</v>
      </c>
      <c r="BL491" s="19" t="s">
        <v>150</v>
      </c>
      <c r="BM491" s="231" t="s">
        <v>1167</v>
      </c>
    </row>
    <row r="492" s="2" customFormat="1">
      <c r="A492" s="40"/>
      <c r="B492" s="41"/>
      <c r="C492" s="42"/>
      <c r="D492" s="233" t="s">
        <v>137</v>
      </c>
      <c r="E492" s="42"/>
      <c r="F492" s="234" t="s">
        <v>1168</v>
      </c>
      <c r="G492" s="42"/>
      <c r="H492" s="42"/>
      <c r="I492" s="138"/>
      <c r="J492" s="42"/>
      <c r="K492" s="42"/>
      <c r="L492" s="46"/>
      <c r="M492" s="235"/>
      <c r="N492" s="236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137</v>
      </c>
      <c r="AU492" s="19" t="s">
        <v>81</v>
      </c>
    </row>
    <row r="493" s="13" customFormat="1">
      <c r="A493" s="13"/>
      <c r="B493" s="237"/>
      <c r="C493" s="238"/>
      <c r="D493" s="233" t="s">
        <v>138</v>
      </c>
      <c r="E493" s="239" t="s">
        <v>19</v>
      </c>
      <c r="F493" s="240" t="s">
        <v>1141</v>
      </c>
      <c r="G493" s="238"/>
      <c r="H493" s="241">
        <v>313</v>
      </c>
      <c r="I493" s="242"/>
      <c r="J493" s="238"/>
      <c r="K493" s="238"/>
      <c r="L493" s="243"/>
      <c r="M493" s="244"/>
      <c r="N493" s="245"/>
      <c r="O493" s="245"/>
      <c r="P493" s="245"/>
      <c r="Q493" s="245"/>
      <c r="R493" s="245"/>
      <c r="S493" s="245"/>
      <c r="T493" s="246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7" t="s">
        <v>138</v>
      </c>
      <c r="AU493" s="247" t="s">
        <v>81</v>
      </c>
      <c r="AV493" s="13" t="s">
        <v>81</v>
      </c>
      <c r="AW493" s="13" t="s">
        <v>33</v>
      </c>
      <c r="AX493" s="13" t="s">
        <v>71</v>
      </c>
      <c r="AY493" s="247" t="s">
        <v>127</v>
      </c>
    </row>
    <row r="494" s="13" customFormat="1">
      <c r="A494" s="13"/>
      <c r="B494" s="237"/>
      <c r="C494" s="238"/>
      <c r="D494" s="233" t="s">
        <v>138</v>
      </c>
      <c r="E494" s="239" t="s">
        <v>19</v>
      </c>
      <c r="F494" s="240" t="s">
        <v>1142</v>
      </c>
      <c r="G494" s="238"/>
      <c r="H494" s="241">
        <v>227.81</v>
      </c>
      <c r="I494" s="242"/>
      <c r="J494" s="238"/>
      <c r="K494" s="238"/>
      <c r="L494" s="243"/>
      <c r="M494" s="244"/>
      <c r="N494" s="245"/>
      <c r="O494" s="245"/>
      <c r="P494" s="245"/>
      <c r="Q494" s="245"/>
      <c r="R494" s="245"/>
      <c r="S494" s="245"/>
      <c r="T494" s="246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7" t="s">
        <v>138</v>
      </c>
      <c r="AU494" s="247" t="s">
        <v>81</v>
      </c>
      <c r="AV494" s="13" t="s">
        <v>81</v>
      </c>
      <c r="AW494" s="13" t="s">
        <v>33</v>
      </c>
      <c r="AX494" s="13" t="s">
        <v>71</v>
      </c>
      <c r="AY494" s="247" t="s">
        <v>127</v>
      </c>
    </row>
    <row r="495" s="15" customFormat="1">
      <c r="A495" s="15"/>
      <c r="B495" s="261"/>
      <c r="C495" s="262"/>
      <c r="D495" s="233" t="s">
        <v>138</v>
      </c>
      <c r="E495" s="263" t="s">
        <v>19</v>
      </c>
      <c r="F495" s="264" t="s">
        <v>323</v>
      </c>
      <c r="G495" s="262"/>
      <c r="H495" s="265">
        <v>540.80999999999995</v>
      </c>
      <c r="I495" s="266"/>
      <c r="J495" s="262"/>
      <c r="K495" s="262"/>
      <c r="L495" s="267"/>
      <c r="M495" s="268"/>
      <c r="N495" s="269"/>
      <c r="O495" s="269"/>
      <c r="P495" s="269"/>
      <c r="Q495" s="269"/>
      <c r="R495" s="269"/>
      <c r="S495" s="269"/>
      <c r="T495" s="270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71" t="s">
        <v>138</v>
      </c>
      <c r="AU495" s="271" t="s">
        <v>81</v>
      </c>
      <c r="AV495" s="15" t="s">
        <v>150</v>
      </c>
      <c r="AW495" s="15" t="s">
        <v>33</v>
      </c>
      <c r="AX495" s="15" t="s">
        <v>79</v>
      </c>
      <c r="AY495" s="271" t="s">
        <v>127</v>
      </c>
    </row>
    <row r="496" s="2" customFormat="1" ht="16.5" customHeight="1">
      <c r="A496" s="40"/>
      <c r="B496" s="41"/>
      <c r="C496" s="220" t="s">
        <v>1169</v>
      </c>
      <c r="D496" s="220" t="s">
        <v>130</v>
      </c>
      <c r="E496" s="221" t="s">
        <v>1170</v>
      </c>
      <c r="F496" s="222" t="s">
        <v>1171</v>
      </c>
      <c r="G496" s="223" t="s">
        <v>290</v>
      </c>
      <c r="H496" s="224">
        <v>796.80999999999995</v>
      </c>
      <c r="I496" s="225"/>
      <c r="J496" s="226">
        <f>ROUND(I496*H496,2)</f>
        <v>0</v>
      </c>
      <c r="K496" s="222" t="s">
        <v>134</v>
      </c>
      <c r="L496" s="46"/>
      <c r="M496" s="227" t="s">
        <v>19</v>
      </c>
      <c r="N496" s="228" t="s">
        <v>42</v>
      </c>
      <c r="O496" s="86"/>
      <c r="P496" s="229">
        <f>O496*H496</f>
        <v>0</v>
      </c>
      <c r="Q496" s="229">
        <v>0</v>
      </c>
      <c r="R496" s="229">
        <f>Q496*H496</f>
        <v>0</v>
      </c>
      <c r="S496" s="229">
        <v>0</v>
      </c>
      <c r="T496" s="230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31" t="s">
        <v>150</v>
      </c>
      <c r="AT496" s="231" t="s">
        <v>130</v>
      </c>
      <c r="AU496" s="231" t="s">
        <v>81</v>
      </c>
      <c r="AY496" s="19" t="s">
        <v>127</v>
      </c>
      <c r="BE496" s="232">
        <f>IF(N496="základní",J496,0)</f>
        <v>0</v>
      </c>
      <c r="BF496" s="232">
        <f>IF(N496="snížená",J496,0)</f>
        <v>0</v>
      </c>
      <c r="BG496" s="232">
        <f>IF(N496="zákl. přenesená",J496,0)</f>
        <v>0</v>
      </c>
      <c r="BH496" s="232">
        <f>IF(N496="sníž. přenesená",J496,0)</f>
        <v>0</v>
      </c>
      <c r="BI496" s="232">
        <f>IF(N496="nulová",J496,0)</f>
        <v>0</v>
      </c>
      <c r="BJ496" s="19" t="s">
        <v>79</v>
      </c>
      <c r="BK496" s="232">
        <f>ROUND(I496*H496,2)</f>
        <v>0</v>
      </c>
      <c r="BL496" s="19" t="s">
        <v>150</v>
      </c>
      <c r="BM496" s="231" t="s">
        <v>1172</v>
      </c>
    </row>
    <row r="497" s="2" customFormat="1">
      <c r="A497" s="40"/>
      <c r="B497" s="41"/>
      <c r="C497" s="42"/>
      <c r="D497" s="233" t="s">
        <v>137</v>
      </c>
      <c r="E497" s="42"/>
      <c r="F497" s="234" t="s">
        <v>1173</v>
      </c>
      <c r="G497" s="42"/>
      <c r="H497" s="42"/>
      <c r="I497" s="138"/>
      <c r="J497" s="42"/>
      <c r="K497" s="42"/>
      <c r="L497" s="46"/>
      <c r="M497" s="235"/>
      <c r="N497" s="236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137</v>
      </c>
      <c r="AU497" s="19" t="s">
        <v>81</v>
      </c>
    </row>
    <row r="498" s="13" customFormat="1">
      <c r="A498" s="13"/>
      <c r="B498" s="237"/>
      <c r="C498" s="238"/>
      <c r="D498" s="233" t="s">
        <v>138</v>
      </c>
      <c r="E498" s="239" t="s">
        <v>19</v>
      </c>
      <c r="F498" s="240" t="s">
        <v>1174</v>
      </c>
      <c r="G498" s="238"/>
      <c r="H498" s="241">
        <v>796.80999999999995</v>
      </c>
      <c r="I498" s="242"/>
      <c r="J498" s="238"/>
      <c r="K498" s="238"/>
      <c r="L498" s="243"/>
      <c r="M498" s="244"/>
      <c r="N498" s="245"/>
      <c r="O498" s="245"/>
      <c r="P498" s="245"/>
      <c r="Q498" s="245"/>
      <c r="R498" s="245"/>
      <c r="S498" s="245"/>
      <c r="T498" s="24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7" t="s">
        <v>138</v>
      </c>
      <c r="AU498" s="247" t="s">
        <v>81</v>
      </c>
      <c r="AV498" s="13" t="s">
        <v>81</v>
      </c>
      <c r="AW498" s="13" t="s">
        <v>33</v>
      </c>
      <c r="AX498" s="13" t="s">
        <v>79</v>
      </c>
      <c r="AY498" s="247" t="s">
        <v>127</v>
      </c>
    </row>
    <row r="499" s="2" customFormat="1" ht="16.5" customHeight="1">
      <c r="A499" s="40"/>
      <c r="B499" s="41"/>
      <c r="C499" s="220" t="s">
        <v>1175</v>
      </c>
      <c r="D499" s="220" t="s">
        <v>130</v>
      </c>
      <c r="E499" s="221" t="s">
        <v>1176</v>
      </c>
      <c r="F499" s="222" t="s">
        <v>1177</v>
      </c>
      <c r="G499" s="223" t="s">
        <v>536</v>
      </c>
      <c r="H499" s="224">
        <v>2.5880000000000001</v>
      </c>
      <c r="I499" s="225"/>
      <c r="J499" s="226">
        <f>ROUND(I499*H499,2)</f>
        <v>0</v>
      </c>
      <c r="K499" s="222" t="s">
        <v>134</v>
      </c>
      <c r="L499" s="46"/>
      <c r="M499" s="227" t="s">
        <v>19</v>
      </c>
      <c r="N499" s="228" t="s">
        <v>42</v>
      </c>
      <c r="O499" s="86"/>
      <c r="P499" s="229">
        <f>O499*H499</f>
        <v>0</v>
      </c>
      <c r="Q499" s="229">
        <v>1.01</v>
      </c>
      <c r="R499" s="229">
        <f>Q499*H499</f>
        <v>2.61388</v>
      </c>
      <c r="S499" s="229">
        <v>0</v>
      </c>
      <c r="T499" s="230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31" t="s">
        <v>150</v>
      </c>
      <c r="AT499" s="231" t="s">
        <v>130</v>
      </c>
      <c r="AU499" s="231" t="s">
        <v>81</v>
      </c>
      <c r="AY499" s="19" t="s">
        <v>127</v>
      </c>
      <c r="BE499" s="232">
        <f>IF(N499="základní",J499,0)</f>
        <v>0</v>
      </c>
      <c r="BF499" s="232">
        <f>IF(N499="snížená",J499,0)</f>
        <v>0</v>
      </c>
      <c r="BG499" s="232">
        <f>IF(N499="zákl. přenesená",J499,0)</f>
        <v>0</v>
      </c>
      <c r="BH499" s="232">
        <f>IF(N499="sníž. přenesená",J499,0)</f>
        <v>0</v>
      </c>
      <c r="BI499" s="232">
        <f>IF(N499="nulová",J499,0)</f>
        <v>0</v>
      </c>
      <c r="BJ499" s="19" t="s">
        <v>79</v>
      </c>
      <c r="BK499" s="232">
        <f>ROUND(I499*H499,2)</f>
        <v>0</v>
      </c>
      <c r="BL499" s="19" t="s">
        <v>150</v>
      </c>
      <c r="BM499" s="231" t="s">
        <v>1178</v>
      </c>
    </row>
    <row r="500" s="2" customFormat="1">
      <c r="A500" s="40"/>
      <c r="B500" s="41"/>
      <c r="C500" s="42"/>
      <c r="D500" s="233" t="s">
        <v>137</v>
      </c>
      <c r="E500" s="42"/>
      <c r="F500" s="234" t="s">
        <v>1179</v>
      </c>
      <c r="G500" s="42"/>
      <c r="H500" s="42"/>
      <c r="I500" s="138"/>
      <c r="J500" s="42"/>
      <c r="K500" s="42"/>
      <c r="L500" s="46"/>
      <c r="M500" s="235"/>
      <c r="N500" s="236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137</v>
      </c>
      <c r="AU500" s="19" t="s">
        <v>81</v>
      </c>
    </row>
    <row r="501" s="13" customFormat="1">
      <c r="A501" s="13"/>
      <c r="B501" s="237"/>
      <c r="C501" s="238"/>
      <c r="D501" s="233" t="s">
        <v>138</v>
      </c>
      <c r="E501" s="239" t="s">
        <v>19</v>
      </c>
      <c r="F501" s="240" t="s">
        <v>1180</v>
      </c>
      <c r="G501" s="238"/>
      <c r="H501" s="241">
        <v>2.5880000000000001</v>
      </c>
      <c r="I501" s="242"/>
      <c r="J501" s="238"/>
      <c r="K501" s="238"/>
      <c r="L501" s="243"/>
      <c r="M501" s="244"/>
      <c r="N501" s="245"/>
      <c r="O501" s="245"/>
      <c r="P501" s="245"/>
      <c r="Q501" s="245"/>
      <c r="R501" s="245"/>
      <c r="S501" s="245"/>
      <c r="T501" s="246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7" t="s">
        <v>138</v>
      </c>
      <c r="AU501" s="247" t="s">
        <v>81</v>
      </c>
      <c r="AV501" s="13" t="s">
        <v>81</v>
      </c>
      <c r="AW501" s="13" t="s">
        <v>33</v>
      </c>
      <c r="AX501" s="13" t="s">
        <v>79</v>
      </c>
      <c r="AY501" s="247" t="s">
        <v>127</v>
      </c>
    </row>
    <row r="502" s="2" customFormat="1" ht="16.5" customHeight="1">
      <c r="A502" s="40"/>
      <c r="B502" s="41"/>
      <c r="C502" s="220" t="s">
        <v>1181</v>
      </c>
      <c r="D502" s="220" t="s">
        <v>130</v>
      </c>
      <c r="E502" s="221" t="s">
        <v>1182</v>
      </c>
      <c r="F502" s="222" t="s">
        <v>1183</v>
      </c>
      <c r="G502" s="223" t="s">
        <v>290</v>
      </c>
      <c r="H502" s="224">
        <v>540.80999999999995</v>
      </c>
      <c r="I502" s="225"/>
      <c r="J502" s="226">
        <f>ROUND(I502*H502,2)</f>
        <v>0</v>
      </c>
      <c r="K502" s="222" t="s">
        <v>134</v>
      </c>
      <c r="L502" s="46"/>
      <c r="M502" s="227" t="s">
        <v>19</v>
      </c>
      <c r="N502" s="228" t="s">
        <v>42</v>
      </c>
      <c r="O502" s="86"/>
      <c r="P502" s="229">
        <f>O502*H502</f>
        <v>0</v>
      </c>
      <c r="Q502" s="229">
        <v>0</v>
      </c>
      <c r="R502" s="229">
        <f>Q502*H502</f>
        <v>0</v>
      </c>
      <c r="S502" s="229">
        <v>0</v>
      </c>
      <c r="T502" s="230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31" t="s">
        <v>150</v>
      </c>
      <c r="AT502" s="231" t="s">
        <v>130</v>
      </c>
      <c r="AU502" s="231" t="s">
        <v>81</v>
      </c>
      <c r="AY502" s="19" t="s">
        <v>127</v>
      </c>
      <c r="BE502" s="232">
        <f>IF(N502="základní",J502,0)</f>
        <v>0</v>
      </c>
      <c r="BF502" s="232">
        <f>IF(N502="snížená",J502,0)</f>
        <v>0</v>
      </c>
      <c r="BG502" s="232">
        <f>IF(N502="zákl. přenesená",J502,0)</f>
        <v>0</v>
      </c>
      <c r="BH502" s="232">
        <f>IF(N502="sníž. přenesená",J502,0)</f>
        <v>0</v>
      </c>
      <c r="BI502" s="232">
        <f>IF(N502="nulová",J502,0)</f>
        <v>0</v>
      </c>
      <c r="BJ502" s="19" t="s">
        <v>79</v>
      </c>
      <c r="BK502" s="232">
        <f>ROUND(I502*H502,2)</f>
        <v>0</v>
      </c>
      <c r="BL502" s="19" t="s">
        <v>150</v>
      </c>
      <c r="BM502" s="231" t="s">
        <v>1184</v>
      </c>
    </row>
    <row r="503" s="2" customFormat="1">
      <c r="A503" s="40"/>
      <c r="B503" s="41"/>
      <c r="C503" s="42"/>
      <c r="D503" s="233" t="s">
        <v>137</v>
      </c>
      <c r="E503" s="42"/>
      <c r="F503" s="234" t="s">
        <v>1185</v>
      </c>
      <c r="G503" s="42"/>
      <c r="H503" s="42"/>
      <c r="I503" s="138"/>
      <c r="J503" s="42"/>
      <c r="K503" s="42"/>
      <c r="L503" s="46"/>
      <c r="M503" s="235"/>
      <c r="N503" s="236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137</v>
      </c>
      <c r="AU503" s="19" t="s">
        <v>81</v>
      </c>
    </row>
    <row r="504" s="13" customFormat="1">
      <c r="A504" s="13"/>
      <c r="B504" s="237"/>
      <c r="C504" s="238"/>
      <c r="D504" s="233" t="s">
        <v>138</v>
      </c>
      <c r="E504" s="239" t="s">
        <v>19</v>
      </c>
      <c r="F504" s="240" t="s">
        <v>1186</v>
      </c>
      <c r="G504" s="238"/>
      <c r="H504" s="241">
        <v>540.80999999999995</v>
      </c>
      <c r="I504" s="242"/>
      <c r="J504" s="238"/>
      <c r="K504" s="238"/>
      <c r="L504" s="243"/>
      <c r="M504" s="244"/>
      <c r="N504" s="245"/>
      <c r="O504" s="245"/>
      <c r="P504" s="245"/>
      <c r="Q504" s="245"/>
      <c r="R504" s="245"/>
      <c r="S504" s="245"/>
      <c r="T504" s="246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7" t="s">
        <v>138</v>
      </c>
      <c r="AU504" s="247" t="s">
        <v>81</v>
      </c>
      <c r="AV504" s="13" t="s">
        <v>81</v>
      </c>
      <c r="AW504" s="13" t="s">
        <v>33</v>
      </c>
      <c r="AX504" s="13" t="s">
        <v>79</v>
      </c>
      <c r="AY504" s="247" t="s">
        <v>127</v>
      </c>
    </row>
    <row r="505" s="2" customFormat="1" ht="16.5" customHeight="1">
      <c r="A505" s="40"/>
      <c r="B505" s="41"/>
      <c r="C505" s="220" t="s">
        <v>1187</v>
      </c>
      <c r="D505" s="220" t="s">
        <v>130</v>
      </c>
      <c r="E505" s="221" t="s">
        <v>1188</v>
      </c>
      <c r="F505" s="222" t="s">
        <v>1189</v>
      </c>
      <c r="G505" s="223" t="s">
        <v>290</v>
      </c>
      <c r="H505" s="224">
        <v>1081.6199999999999</v>
      </c>
      <c r="I505" s="225"/>
      <c r="J505" s="226">
        <f>ROUND(I505*H505,2)</f>
        <v>0</v>
      </c>
      <c r="K505" s="222" t="s">
        <v>134</v>
      </c>
      <c r="L505" s="46"/>
      <c r="M505" s="227" t="s">
        <v>19</v>
      </c>
      <c r="N505" s="228" t="s">
        <v>42</v>
      </c>
      <c r="O505" s="86"/>
      <c r="P505" s="229">
        <f>O505*H505</f>
        <v>0</v>
      </c>
      <c r="Q505" s="229">
        <v>0</v>
      </c>
      <c r="R505" s="229">
        <f>Q505*H505</f>
        <v>0</v>
      </c>
      <c r="S505" s="229">
        <v>0</v>
      </c>
      <c r="T505" s="230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31" t="s">
        <v>150</v>
      </c>
      <c r="AT505" s="231" t="s">
        <v>130</v>
      </c>
      <c r="AU505" s="231" t="s">
        <v>81</v>
      </c>
      <c r="AY505" s="19" t="s">
        <v>127</v>
      </c>
      <c r="BE505" s="232">
        <f>IF(N505="základní",J505,0)</f>
        <v>0</v>
      </c>
      <c r="BF505" s="232">
        <f>IF(N505="snížená",J505,0)</f>
        <v>0</v>
      </c>
      <c r="BG505" s="232">
        <f>IF(N505="zákl. přenesená",J505,0)</f>
        <v>0</v>
      </c>
      <c r="BH505" s="232">
        <f>IF(N505="sníž. přenesená",J505,0)</f>
        <v>0</v>
      </c>
      <c r="BI505" s="232">
        <f>IF(N505="nulová",J505,0)</f>
        <v>0</v>
      </c>
      <c r="BJ505" s="19" t="s">
        <v>79</v>
      </c>
      <c r="BK505" s="232">
        <f>ROUND(I505*H505,2)</f>
        <v>0</v>
      </c>
      <c r="BL505" s="19" t="s">
        <v>150</v>
      </c>
      <c r="BM505" s="231" t="s">
        <v>1190</v>
      </c>
    </row>
    <row r="506" s="2" customFormat="1">
      <c r="A506" s="40"/>
      <c r="B506" s="41"/>
      <c r="C506" s="42"/>
      <c r="D506" s="233" t="s">
        <v>137</v>
      </c>
      <c r="E506" s="42"/>
      <c r="F506" s="234" t="s">
        <v>1191</v>
      </c>
      <c r="G506" s="42"/>
      <c r="H506" s="42"/>
      <c r="I506" s="138"/>
      <c r="J506" s="42"/>
      <c r="K506" s="42"/>
      <c r="L506" s="46"/>
      <c r="M506" s="235"/>
      <c r="N506" s="236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137</v>
      </c>
      <c r="AU506" s="19" t="s">
        <v>81</v>
      </c>
    </row>
    <row r="507" s="13" customFormat="1">
      <c r="A507" s="13"/>
      <c r="B507" s="237"/>
      <c r="C507" s="238"/>
      <c r="D507" s="233" t="s">
        <v>138</v>
      </c>
      <c r="E507" s="239" t="s">
        <v>19</v>
      </c>
      <c r="F507" s="240" t="s">
        <v>1192</v>
      </c>
      <c r="G507" s="238"/>
      <c r="H507" s="241">
        <v>1081.6199999999999</v>
      </c>
      <c r="I507" s="242"/>
      <c r="J507" s="238"/>
      <c r="K507" s="238"/>
      <c r="L507" s="243"/>
      <c r="M507" s="244"/>
      <c r="N507" s="245"/>
      <c r="O507" s="245"/>
      <c r="P507" s="245"/>
      <c r="Q507" s="245"/>
      <c r="R507" s="245"/>
      <c r="S507" s="245"/>
      <c r="T507" s="246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7" t="s">
        <v>138</v>
      </c>
      <c r="AU507" s="247" t="s">
        <v>81</v>
      </c>
      <c r="AV507" s="13" t="s">
        <v>81</v>
      </c>
      <c r="AW507" s="13" t="s">
        <v>33</v>
      </c>
      <c r="AX507" s="13" t="s">
        <v>79</v>
      </c>
      <c r="AY507" s="247" t="s">
        <v>127</v>
      </c>
    </row>
    <row r="508" s="2" customFormat="1" ht="16.5" customHeight="1">
      <c r="A508" s="40"/>
      <c r="B508" s="41"/>
      <c r="C508" s="220" t="s">
        <v>1193</v>
      </c>
      <c r="D508" s="220" t="s">
        <v>130</v>
      </c>
      <c r="E508" s="221" t="s">
        <v>1194</v>
      </c>
      <c r="F508" s="222" t="s">
        <v>1195</v>
      </c>
      <c r="G508" s="223" t="s">
        <v>290</v>
      </c>
      <c r="H508" s="224">
        <v>796.80999999999995</v>
      </c>
      <c r="I508" s="225"/>
      <c r="J508" s="226">
        <f>ROUND(I508*H508,2)</f>
        <v>0</v>
      </c>
      <c r="K508" s="222" t="s">
        <v>134</v>
      </c>
      <c r="L508" s="46"/>
      <c r="M508" s="227" t="s">
        <v>19</v>
      </c>
      <c r="N508" s="228" t="s">
        <v>42</v>
      </c>
      <c r="O508" s="86"/>
      <c r="P508" s="229">
        <f>O508*H508</f>
        <v>0</v>
      </c>
      <c r="Q508" s="229">
        <v>0</v>
      </c>
      <c r="R508" s="229">
        <f>Q508*H508</f>
        <v>0</v>
      </c>
      <c r="S508" s="229">
        <v>0</v>
      </c>
      <c r="T508" s="230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31" t="s">
        <v>150</v>
      </c>
      <c r="AT508" s="231" t="s">
        <v>130</v>
      </c>
      <c r="AU508" s="231" t="s">
        <v>81</v>
      </c>
      <c r="AY508" s="19" t="s">
        <v>127</v>
      </c>
      <c r="BE508" s="232">
        <f>IF(N508="základní",J508,0)</f>
        <v>0</v>
      </c>
      <c r="BF508" s="232">
        <f>IF(N508="snížená",J508,0)</f>
        <v>0</v>
      </c>
      <c r="BG508" s="232">
        <f>IF(N508="zákl. přenesená",J508,0)</f>
        <v>0</v>
      </c>
      <c r="BH508" s="232">
        <f>IF(N508="sníž. přenesená",J508,0)</f>
        <v>0</v>
      </c>
      <c r="BI508" s="232">
        <f>IF(N508="nulová",J508,0)</f>
        <v>0</v>
      </c>
      <c r="BJ508" s="19" t="s">
        <v>79</v>
      </c>
      <c r="BK508" s="232">
        <f>ROUND(I508*H508,2)</f>
        <v>0</v>
      </c>
      <c r="BL508" s="19" t="s">
        <v>150</v>
      </c>
      <c r="BM508" s="231" t="s">
        <v>1196</v>
      </c>
    </row>
    <row r="509" s="2" customFormat="1">
      <c r="A509" s="40"/>
      <c r="B509" s="41"/>
      <c r="C509" s="42"/>
      <c r="D509" s="233" t="s">
        <v>137</v>
      </c>
      <c r="E509" s="42"/>
      <c r="F509" s="234" t="s">
        <v>1197</v>
      </c>
      <c r="G509" s="42"/>
      <c r="H509" s="42"/>
      <c r="I509" s="138"/>
      <c r="J509" s="42"/>
      <c r="K509" s="42"/>
      <c r="L509" s="46"/>
      <c r="M509" s="235"/>
      <c r="N509" s="236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137</v>
      </c>
      <c r="AU509" s="19" t="s">
        <v>81</v>
      </c>
    </row>
    <row r="510" s="13" customFormat="1">
      <c r="A510" s="13"/>
      <c r="B510" s="237"/>
      <c r="C510" s="238"/>
      <c r="D510" s="233" t="s">
        <v>138</v>
      </c>
      <c r="E510" s="239" t="s">
        <v>19</v>
      </c>
      <c r="F510" s="240" t="s">
        <v>1198</v>
      </c>
      <c r="G510" s="238"/>
      <c r="H510" s="241">
        <v>256</v>
      </c>
      <c r="I510" s="242"/>
      <c r="J510" s="238"/>
      <c r="K510" s="238"/>
      <c r="L510" s="243"/>
      <c r="M510" s="244"/>
      <c r="N510" s="245"/>
      <c r="O510" s="245"/>
      <c r="P510" s="245"/>
      <c r="Q510" s="245"/>
      <c r="R510" s="245"/>
      <c r="S510" s="245"/>
      <c r="T510" s="246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7" t="s">
        <v>138</v>
      </c>
      <c r="AU510" s="247" t="s">
        <v>81</v>
      </c>
      <c r="AV510" s="13" t="s">
        <v>81</v>
      </c>
      <c r="AW510" s="13" t="s">
        <v>33</v>
      </c>
      <c r="AX510" s="13" t="s">
        <v>71</v>
      </c>
      <c r="AY510" s="247" t="s">
        <v>127</v>
      </c>
    </row>
    <row r="511" s="13" customFormat="1">
      <c r="A511" s="13"/>
      <c r="B511" s="237"/>
      <c r="C511" s="238"/>
      <c r="D511" s="233" t="s">
        <v>138</v>
      </c>
      <c r="E511" s="239" t="s">
        <v>19</v>
      </c>
      <c r="F511" s="240" t="s">
        <v>1141</v>
      </c>
      <c r="G511" s="238"/>
      <c r="H511" s="241">
        <v>313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7" t="s">
        <v>138</v>
      </c>
      <c r="AU511" s="247" t="s">
        <v>81</v>
      </c>
      <c r="AV511" s="13" t="s">
        <v>81</v>
      </c>
      <c r="AW511" s="13" t="s">
        <v>33</v>
      </c>
      <c r="AX511" s="13" t="s">
        <v>71</v>
      </c>
      <c r="AY511" s="247" t="s">
        <v>127</v>
      </c>
    </row>
    <row r="512" s="13" customFormat="1">
      <c r="A512" s="13"/>
      <c r="B512" s="237"/>
      <c r="C512" s="238"/>
      <c r="D512" s="233" t="s">
        <v>138</v>
      </c>
      <c r="E512" s="239" t="s">
        <v>19</v>
      </c>
      <c r="F512" s="240" t="s">
        <v>1142</v>
      </c>
      <c r="G512" s="238"/>
      <c r="H512" s="241">
        <v>227.81</v>
      </c>
      <c r="I512" s="242"/>
      <c r="J512" s="238"/>
      <c r="K512" s="238"/>
      <c r="L512" s="243"/>
      <c r="M512" s="244"/>
      <c r="N512" s="245"/>
      <c r="O512" s="245"/>
      <c r="P512" s="245"/>
      <c r="Q512" s="245"/>
      <c r="R512" s="245"/>
      <c r="S512" s="245"/>
      <c r="T512" s="246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7" t="s">
        <v>138</v>
      </c>
      <c r="AU512" s="247" t="s">
        <v>81</v>
      </c>
      <c r="AV512" s="13" t="s">
        <v>81</v>
      </c>
      <c r="AW512" s="13" t="s">
        <v>33</v>
      </c>
      <c r="AX512" s="13" t="s">
        <v>71</v>
      </c>
      <c r="AY512" s="247" t="s">
        <v>127</v>
      </c>
    </row>
    <row r="513" s="15" customFormat="1">
      <c r="A513" s="15"/>
      <c r="B513" s="261"/>
      <c r="C513" s="262"/>
      <c r="D513" s="233" t="s">
        <v>138</v>
      </c>
      <c r="E513" s="263" t="s">
        <v>19</v>
      </c>
      <c r="F513" s="264" t="s">
        <v>323</v>
      </c>
      <c r="G513" s="262"/>
      <c r="H513" s="265">
        <v>796.80999999999995</v>
      </c>
      <c r="I513" s="266"/>
      <c r="J513" s="262"/>
      <c r="K513" s="262"/>
      <c r="L513" s="267"/>
      <c r="M513" s="268"/>
      <c r="N513" s="269"/>
      <c r="O513" s="269"/>
      <c r="P513" s="269"/>
      <c r="Q513" s="269"/>
      <c r="R513" s="269"/>
      <c r="S513" s="269"/>
      <c r="T513" s="270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71" t="s">
        <v>138</v>
      </c>
      <c r="AU513" s="271" t="s">
        <v>81</v>
      </c>
      <c r="AV513" s="15" t="s">
        <v>150</v>
      </c>
      <c r="AW513" s="15" t="s">
        <v>33</v>
      </c>
      <c r="AX513" s="15" t="s">
        <v>79</v>
      </c>
      <c r="AY513" s="271" t="s">
        <v>127</v>
      </c>
    </row>
    <row r="514" s="2" customFormat="1" ht="16.5" customHeight="1">
      <c r="A514" s="40"/>
      <c r="B514" s="41"/>
      <c r="C514" s="220" t="s">
        <v>1199</v>
      </c>
      <c r="D514" s="220" t="s">
        <v>130</v>
      </c>
      <c r="E514" s="221" t="s">
        <v>1200</v>
      </c>
      <c r="F514" s="222" t="s">
        <v>1201</v>
      </c>
      <c r="G514" s="223" t="s">
        <v>290</v>
      </c>
      <c r="H514" s="224">
        <v>540.80999999999995</v>
      </c>
      <c r="I514" s="225"/>
      <c r="J514" s="226">
        <f>ROUND(I514*H514,2)</f>
        <v>0</v>
      </c>
      <c r="K514" s="222" t="s">
        <v>134</v>
      </c>
      <c r="L514" s="46"/>
      <c r="M514" s="227" t="s">
        <v>19</v>
      </c>
      <c r="N514" s="228" t="s">
        <v>42</v>
      </c>
      <c r="O514" s="86"/>
      <c r="P514" s="229">
        <f>O514*H514</f>
        <v>0</v>
      </c>
      <c r="Q514" s="229">
        <v>0</v>
      </c>
      <c r="R514" s="229">
        <f>Q514*H514</f>
        <v>0</v>
      </c>
      <c r="S514" s="229">
        <v>0</v>
      </c>
      <c r="T514" s="230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31" t="s">
        <v>150</v>
      </c>
      <c r="AT514" s="231" t="s">
        <v>130</v>
      </c>
      <c r="AU514" s="231" t="s">
        <v>81</v>
      </c>
      <c r="AY514" s="19" t="s">
        <v>127</v>
      </c>
      <c r="BE514" s="232">
        <f>IF(N514="základní",J514,0)</f>
        <v>0</v>
      </c>
      <c r="BF514" s="232">
        <f>IF(N514="snížená",J514,0)</f>
        <v>0</v>
      </c>
      <c r="BG514" s="232">
        <f>IF(N514="zákl. přenesená",J514,0)</f>
        <v>0</v>
      </c>
      <c r="BH514" s="232">
        <f>IF(N514="sníž. přenesená",J514,0)</f>
        <v>0</v>
      </c>
      <c r="BI514" s="232">
        <f>IF(N514="nulová",J514,0)</f>
        <v>0</v>
      </c>
      <c r="BJ514" s="19" t="s">
        <v>79</v>
      </c>
      <c r="BK514" s="232">
        <f>ROUND(I514*H514,2)</f>
        <v>0</v>
      </c>
      <c r="BL514" s="19" t="s">
        <v>150</v>
      </c>
      <c r="BM514" s="231" t="s">
        <v>1202</v>
      </c>
    </row>
    <row r="515" s="2" customFormat="1">
      <c r="A515" s="40"/>
      <c r="B515" s="41"/>
      <c r="C515" s="42"/>
      <c r="D515" s="233" t="s">
        <v>137</v>
      </c>
      <c r="E515" s="42"/>
      <c r="F515" s="234" t="s">
        <v>1203</v>
      </c>
      <c r="G515" s="42"/>
      <c r="H515" s="42"/>
      <c r="I515" s="138"/>
      <c r="J515" s="42"/>
      <c r="K515" s="42"/>
      <c r="L515" s="46"/>
      <c r="M515" s="235"/>
      <c r="N515" s="236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137</v>
      </c>
      <c r="AU515" s="19" t="s">
        <v>81</v>
      </c>
    </row>
    <row r="516" s="13" customFormat="1">
      <c r="A516" s="13"/>
      <c r="B516" s="237"/>
      <c r="C516" s="238"/>
      <c r="D516" s="233" t="s">
        <v>138</v>
      </c>
      <c r="E516" s="239" t="s">
        <v>19</v>
      </c>
      <c r="F516" s="240" t="s">
        <v>1141</v>
      </c>
      <c r="G516" s="238"/>
      <c r="H516" s="241">
        <v>313</v>
      </c>
      <c r="I516" s="242"/>
      <c r="J516" s="238"/>
      <c r="K516" s="238"/>
      <c r="L516" s="243"/>
      <c r="M516" s="244"/>
      <c r="N516" s="245"/>
      <c r="O516" s="245"/>
      <c r="P516" s="245"/>
      <c r="Q516" s="245"/>
      <c r="R516" s="245"/>
      <c r="S516" s="245"/>
      <c r="T516" s="246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7" t="s">
        <v>138</v>
      </c>
      <c r="AU516" s="247" t="s">
        <v>81</v>
      </c>
      <c r="AV516" s="13" t="s">
        <v>81</v>
      </c>
      <c r="AW516" s="13" t="s">
        <v>33</v>
      </c>
      <c r="AX516" s="13" t="s">
        <v>71</v>
      </c>
      <c r="AY516" s="247" t="s">
        <v>127</v>
      </c>
    </row>
    <row r="517" s="13" customFormat="1">
      <c r="A517" s="13"/>
      <c r="B517" s="237"/>
      <c r="C517" s="238"/>
      <c r="D517" s="233" t="s">
        <v>138</v>
      </c>
      <c r="E517" s="239" t="s">
        <v>19</v>
      </c>
      <c r="F517" s="240" t="s">
        <v>1142</v>
      </c>
      <c r="G517" s="238"/>
      <c r="H517" s="241">
        <v>227.81</v>
      </c>
      <c r="I517" s="242"/>
      <c r="J517" s="238"/>
      <c r="K517" s="238"/>
      <c r="L517" s="243"/>
      <c r="M517" s="244"/>
      <c r="N517" s="245"/>
      <c r="O517" s="245"/>
      <c r="P517" s="245"/>
      <c r="Q517" s="245"/>
      <c r="R517" s="245"/>
      <c r="S517" s="245"/>
      <c r="T517" s="24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7" t="s">
        <v>138</v>
      </c>
      <c r="AU517" s="247" t="s">
        <v>81</v>
      </c>
      <c r="AV517" s="13" t="s">
        <v>81</v>
      </c>
      <c r="AW517" s="13" t="s">
        <v>33</v>
      </c>
      <c r="AX517" s="13" t="s">
        <v>71</v>
      </c>
      <c r="AY517" s="247" t="s">
        <v>127</v>
      </c>
    </row>
    <row r="518" s="15" customFormat="1">
      <c r="A518" s="15"/>
      <c r="B518" s="261"/>
      <c r="C518" s="262"/>
      <c r="D518" s="233" t="s">
        <v>138</v>
      </c>
      <c r="E518" s="263" t="s">
        <v>19</v>
      </c>
      <c r="F518" s="264" t="s">
        <v>323</v>
      </c>
      <c r="G518" s="262"/>
      <c r="H518" s="265">
        <v>540.80999999999995</v>
      </c>
      <c r="I518" s="266"/>
      <c r="J518" s="262"/>
      <c r="K518" s="262"/>
      <c r="L518" s="267"/>
      <c r="M518" s="268"/>
      <c r="N518" s="269"/>
      <c r="O518" s="269"/>
      <c r="P518" s="269"/>
      <c r="Q518" s="269"/>
      <c r="R518" s="269"/>
      <c r="S518" s="269"/>
      <c r="T518" s="270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1" t="s">
        <v>138</v>
      </c>
      <c r="AU518" s="271" t="s">
        <v>81</v>
      </c>
      <c r="AV518" s="15" t="s">
        <v>150</v>
      </c>
      <c r="AW518" s="15" t="s">
        <v>33</v>
      </c>
      <c r="AX518" s="15" t="s">
        <v>79</v>
      </c>
      <c r="AY518" s="271" t="s">
        <v>127</v>
      </c>
    </row>
    <row r="519" s="2" customFormat="1" ht="16.5" customHeight="1">
      <c r="A519" s="40"/>
      <c r="B519" s="41"/>
      <c r="C519" s="220" t="s">
        <v>1204</v>
      </c>
      <c r="D519" s="220" t="s">
        <v>130</v>
      </c>
      <c r="E519" s="221" t="s">
        <v>1205</v>
      </c>
      <c r="F519" s="222" t="s">
        <v>1206</v>
      </c>
      <c r="G519" s="223" t="s">
        <v>290</v>
      </c>
      <c r="H519" s="224">
        <v>272</v>
      </c>
      <c r="I519" s="225"/>
      <c r="J519" s="226">
        <f>ROUND(I519*H519,2)</f>
        <v>0</v>
      </c>
      <c r="K519" s="222" t="s">
        <v>134</v>
      </c>
      <c r="L519" s="46"/>
      <c r="M519" s="227" t="s">
        <v>19</v>
      </c>
      <c r="N519" s="228" t="s">
        <v>42</v>
      </c>
      <c r="O519" s="86"/>
      <c r="P519" s="229">
        <f>O519*H519</f>
        <v>0</v>
      </c>
      <c r="Q519" s="229">
        <v>0</v>
      </c>
      <c r="R519" s="229">
        <f>Q519*H519</f>
        <v>0</v>
      </c>
      <c r="S519" s="229">
        <v>0</v>
      </c>
      <c r="T519" s="230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31" t="s">
        <v>150</v>
      </c>
      <c r="AT519" s="231" t="s">
        <v>130</v>
      </c>
      <c r="AU519" s="231" t="s">
        <v>81</v>
      </c>
      <c r="AY519" s="19" t="s">
        <v>127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19" t="s">
        <v>79</v>
      </c>
      <c r="BK519" s="232">
        <f>ROUND(I519*H519,2)</f>
        <v>0</v>
      </c>
      <c r="BL519" s="19" t="s">
        <v>150</v>
      </c>
      <c r="BM519" s="231" t="s">
        <v>1207</v>
      </c>
    </row>
    <row r="520" s="2" customFormat="1">
      <c r="A520" s="40"/>
      <c r="B520" s="41"/>
      <c r="C520" s="42"/>
      <c r="D520" s="233" t="s">
        <v>137</v>
      </c>
      <c r="E520" s="42"/>
      <c r="F520" s="234" t="s">
        <v>1208</v>
      </c>
      <c r="G520" s="42"/>
      <c r="H520" s="42"/>
      <c r="I520" s="138"/>
      <c r="J520" s="42"/>
      <c r="K520" s="42"/>
      <c r="L520" s="46"/>
      <c r="M520" s="235"/>
      <c r="N520" s="236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137</v>
      </c>
      <c r="AU520" s="19" t="s">
        <v>81</v>
      </c>
    </row>
    <row r="521" s="13" customFormat="1">
      <c r="A521" s="13"/>
      <c r="B521" s="237"/>
      <c r="C521" s="238"/>
      <c r="D521" s="233" t="s">
        <v>138</v>
      </c>
      <c r="E521" s="239" t="s">
        <v>19</v>
      </c>
      <c r="F521" s="240" t="s">
        <v>1209</v>
      </c>
      <c r="G521" s="238"/>
      <c r="H521" s="241">
        <v>272</v>
      </c>
      <c r="I521" s="242"/>
      <c r="J521" s="238"/>
      <c r="K521" s="238"/>
      <c r="L521" s="243"/>
      <c r="M521" s="244"/>
      <c r="N521" s="245"/>
      <c r="O521" s="245"/>
      <c r="P521" s="245"/>
      <c r="Q521" s="245"/>
      <c r="R521" s="245"/>
      <c r="S521" s="245"/>
      <c r="T521" s="246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7" t="s">
        <v>138</v>
      </c>
      <c r="AU521" s="247" t="s">
        <v>81</v>
      </c>
      <c r="AV521" s="13" t="s">
        <v>81</v>
      </c>
      <c r="AW521" s="13" t="s">
        <v>33</v>
      </c>
      <c r="AX521" s="13" t="s">
        <v>79</v>
      </c>
      <c r="AY521" s="247" t="s">
        <v>127</v>
      </c>
    </row>
    <row r="522" s="2" customFormat="1" ht="16.5" customHeight="1">
      <c r="A522" s="40"/>
      <c r="B522" s="41"/>
      <c r="C522" s="220" t="s">
        <v>1210</v>
      </c>
      <c r="D522" s="220" t="s">
        <v>130</v>
      </c>
      <c r="E522" s="221" t="s">
        <v>1211</v>
      </c>
      <c r="F522" s="222" t="s">
        <v>1212</v>
      </c>
      <c r="G522" s="223" t="s">
        <v>290</v>
      </c>
      <c r="H522" s="224">
        <v>272</v>
      </c>
      <c r="I522" s="225"/>
      <c r="J522" s="226">
        <f>ROUND(I522*H522,2)</f>
        <v>0</v>
      </c>
      <c r="K522" s="222" t="s">
        <v>134</v>
      </c>
      <c r="L522" s="46"/>
      <c r="M522" s="227" t="s">
        <v>19</v>
      </c>
      <c r="N522" s="228" t="s">
        <v>42</v>
      </c>
      <c r="O522" s="86"/>
      <c r="P522" s="229">
        <f>O522*H522</f>
        <v>0</v>
      </c>
      <c r="Q522" s="229">
        <v>0.0044000000000000003</v>
      </c>
      <c r="R522" s="229">
        <f>Q522*H522</f>
        <v>1.1968000000000001</v>
      </c>
      <c r="S522" s="229">
        <v>0</v>
      </c>
      <c r="T522" s="230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31" t="s">
        <v>150</v>
      </c>
      <c r="AT522" s="231" t="s">
        <v>130</v>
      </c>
      <c r="AU522" s="231" t="s">
        <v>81</v>
      </c>
      <c r="AY522" s="19" t="s">
        <v>127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19" t="s">
        <v>79</v>
      </c>
      <c r="BK522" s="232">
        <f>ROUND(I522*H522,2)</f>
        <v>0</v>
      </c>
      <c r="BL522" s="19" t="s">
        <v>150</v>
      </c>
      <c r="BM522" s="231" t="s">
        <v>1213</v>
      </c>
    </row>
    <row r="523" s="2" customFormat="1">
      <c r="A523" s="40"/>
      <c r="B523" s="41"/>
      <c r="C523" s="42"/>
      <c r="D523" s="233" t="s">
        <v>137</v>
      </c>
      <c r="E523" s="42"/>
      <c r="F523" s="234" t="s">
        <v>1214</v>
      </c>
      <c r="G523" s="42"/>
      <c r="H523" s="42"/>
      <c r="I523" s="138"/>
      <c r="J523" s="42"/>
      <c r="K523" s="42"/>
      <c r="L523" s="46"/>
      <c r="M523" s="235"/>
      <c r="N523" s="236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137</v>
      </c>
      <c r="AU523" s="19" t="s">
        <v>81</v>
      </c>
    </row>
    <row r="524" s="2" customFormat="1" ht="16.5" customHeight="1">
      <c r="A524" s="40"/>
      <c r="B524" s="41"/>
      <c r="C524" s="220" t="s">
        <v>1215</v>
      </c>
      <c r="D524" s="220" t="s">
        <v>130</v>
      </c>
      <c r="E524" s="221" t="s">
        <v>1216</v>
      </c>
      <c r="F524" s="222" t="s">
        <v>1217</v>
      </c>
      <c r="G524" s="223" t="s">
        <v>290</v>
      </c>
      <c r="H524" s="224">
        <v>51</v>
      </c>
      <c r="I524" s="225"/>
      <c r="J524" s="226">
        <f>ROUND(I524*H524,2)</f>
        <v>0</v>
      </c>
      <c r="K524" s="222" t="s">
        <v>134</v>
      </c>
      <c r="L524" s="46"/>
      <c r="M524" s="227" t="s">
        <v>19</v>
      </c>
      <c r="N524" s="228" t="s">
        <v>42</v>
      </c>
      <c r="O524" s="86"/>
      <c r="P524" s="229">
        <f>O524*H524</f>
        <v>0</v>
      </c>
      <c r="Q524" s="229">
        <v>0.083500000000000005</v>
      </c>
      <c r="R524" s="229">
        <f>Q524*H524</f>
        <v>4.2585000000000006</v>
      </c>
      <c r="S524" s="229">
        <v>0</v>
      </c>
      <c r="T524" s="230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31" t="s">
        <v>150</v>
      </c>
      <c r="AT524" s="231" t="s">
        <v>130</v>
      </c>
      <c r="AU524" s="231" t="s">
        <v>81</v>
      </c>
      <c r="AY524" s="19" t="s">
        <v>127</v>
      </c>
      <c r="BE524" s="232">
        <f>IF(N524="základní",J524,0)</f>
        <v>0</v>
      </c>
      <c r="BF524" s="232">
        <f>IF(N524="snížená",J524,0)</f>
        <v>0</v>
      </c>
      <c r="BG524" s="232">
        <f>IF(N524="zákl. přenesená",J524,0)</f>
        <v>0</v>
      </c>
      <c r="BH524" s="232">
        <f>IF(N524="sníž. přenesená",J524,0)</f>
        <v>0</v>
      </c>
      <c r="BI524" s="232">
        <f>IF(N524="nulová",J524,0)</f>
        <v>0</v>
      </c>
      <c r="BJ524" s="19" t="s">
        <v>79</v>
      </c>
      <c r="BK524" s="232">
        <f>ROUND(I524*H524,2)</f>
        <v>0</v>
      </c>
      <c r="BL524" s="19" t="s">
        <v>150</v>
      </c>
      <c r="BM524" s="231" t="s">
        <v>1218</v>
      </c>
    </row>
    <row r="525" s="2" customFormat="1">
      <c r="A525" s="40"/>
      <c r="B525" s="41"/>
      <c r="C525" s="42"/>
      <c r="D525" s="233" t="s">
        <v>137</v>
      </c>
      <c r="E525" s="42"/>
      <c r="F525" s="234" t="s">
        <v>1219</v>
      </c>
      <c r="G525" s="42"/>
      <c r="H525" s="42"/>
      <c r="I525" s="138"/>
      <c r="J525" s="42"/>
      <c r="K525" s="42"/>
      <c r="L525" s="46"/>
      <c r="M525" s="235"/>
      <c r="N525" s="236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137</v>
      </c>
      <c r="AU525" s="19" t="s">
        <v>81</v>
      </c>
    </row>
    <row r="526" s="13" customFormat="1">
      <c r="A526" s="13"/>
      <c r="B526" s="237"/>
      <c r="C526" s="238"/>
      <c r="D526" s="233" t="s">
        <v>138</v>
      </c>
      <c r="E526" s="239" t="s">
        <v>19</v>
      </c>
      <c r="F526" s="240" t="s">
        <v>632</v>
      </c>
      <c r="G526" s="238"/>
      <c r="H526" s="241">
        <v>51</v>
      </c>
      <c r="I526" s="242"/>
      <c r="J526" s="238"/>
      <c r="K526" s="238"/>
      <c r="L526" s="243"/>
      <c r="M526" s="244"/>
      <c r="N526" s="245"/>
      <c r="O526" s="245"/>
      <c r="P526" s="245"/>
      <c r="Q526" s="245"/>
      <c r="R526" s="245"/>
      <c r="S526" s="245"/>
      <c r="T526" s="246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7" t="s">
        <v>138</v>
      </c>
      <c r="AU526" s="247" t="s">
        <v>81</v>
      </c>
      <c r="AV526" s="13" t="s">
        <v>81</v>
      </c>
      <c r="AW526" s="13" t="s">
        <v>33</v>
      </c>
      <c r="AX526" s="13" t="s">
        <v>79</v>
      </c>
      <c r="AY526" s="247" t="s">
        <v>127</v>
      </c>
    </row>
    <row r="527" s="2" customFormat="1" ht="16.5" customHeight="1">
      <c r="A527" s="40"/>
      <c r="B527" s="41"/>
      <c r="C527" s="287" t="s">
        <v>1220</v>
      </c>
      <c r="D527" s="287" t="s">
        <v>747</v>
      </c>
      <c r="E527" s="288" t="s">
        <v>1221</v>
      </c>
      <c r="F527" s="289" t="s">
        <v>1222</v>
      </c>
      <c r="G527" s="290" t="s">
        <v>296</v>
      </c>
      <c r="H527" s="291">
        <v>17</v>
      </c>
      <c r="I527" s="292"/>
      <c r="J527" s="293">
        <f>ROUND(I527*H527,2)</f>
        <v>0</v>
      </c>
      <c r="K527" s="289" t="s">
        <v>134</v>
      </c>
      <c r="L527" s="294"/>
      <c r="M527" s="295" t="s">
        <v>19</v>
      </c>
      <c r="N527" s="296" t="s">
        <v>42</v>
      </c>
      <c r="O527" s="86"/>
      <c r="P527" s="229">
        <f>O527*H527</f>
        <v>0</v>
      </c>
      <c r="Q527" s="229">
        <v>1.1200000000000001</v>
      </c>
      <c r="R527" s="229">
        <f>Q527*H527</f>
        <v>19.040000000000003</v>
      </c>
      <c r="S527" s="229">
        <v>0</v>
      </c>
      <c r="T527" s="230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31" t="s">
        <v>168</v>
      </c>
      <c r="AT527" s="231" t="s">
        <v>747</v>
      </c>
      <c r="AU527" s="231" t="s">
        <v>81</v>
      </c>
      <c r="AY527" s="19" t="s">
        <v>127</v>
      </c>
      <c r="BE527" s="232">
        <f>IF(N527="základní",J527,0)</f>
        <v>0</v>
      </c>
      <c r="BF527" s="232">
        <f>IF(N527="snížená",J527,0)</f>
        <v>0</v>
      </c>
      <c r="BG527" s="232">
        <f>IF(N527="zákl. přenesená",J527,0)</f>
        <v>0</v>
      </c>
      <c r="BH527" s="232">
        <f>IF(N527="sníž. přenesená",J527,0)</f>
        <v>0</v>
      </c>
      <c r="BI527" s="232">
        <f>IF(N527="nulová",J527,0)</f>
        <v>0</v>
      </c>
      <c r="BJ527" s="19" t="s">
        <v>79</v>
      </c>
      <c r="BK527" s="232">
        <f>ROUND(I527*H527,2)</f>
        <v>0</v>
      </c>
      <c r="BL527" s="19" t="s">
        <v>150</v>
      </c>
      <c r="BM527" s="231" t="s">
        <v>1223</v>
      </c>
    </row>
    <row r="528" s="2" customFormat="1">
      <c r="A528" s="40"/>
      <c r="B528" s="41"/>
      <c r="C528" s="42"/>
      <c r="D528" s="233" t="s">
        <v>137</v>
      </c>
      <c r="E528" s="42"/>
      <c r="F528" s="234" t="s">
        <v>1222</v>
      </c>
      <c r="G528" s="42"/>
      <c r="H528" s="42"/>
      <c r="I528" s="138"/>
      <c r="J528" s="42"/>
      <c r="K528" s="42"/>
      <c r="L528" s="46"/>
      <c r="M528" s="235"/>
      <c r="N528" s="236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137</v>
      </c>
      <c r="AU528" s="19" t="s">
        <v>81</v>
      </c>
    </row>
    <row r="529" s="13" customFormat="1">
      <c r="A529" s="13"/>
      <c r="B529" s="237"/>
      <c r="C529" s="238"/>
      <c r="D529" s="233" t="s">
        <v>138</v>
      </c>
      <c r="E529" s="239" t="s">
        <v>19</v>
      </c>
      <c r="F529" s="240" t="s">
        <v>1224</v>
      </c>
      <c r="G529" s="238"/>
      <c r="H529" s="241">
        <v>17</v>
      </c>
      <c r="I529" s="242"/>
      <c r="J529" s="238"/>
      <c r="K529" s="238"/>
      <c r="L529" s="243"/>
      <c r="M529" s="244"/>
      <c r="N529" s="245"/>
      <c r="O529" s="245"/>
      <c r="P529" s="245"/>
      <c r="Q529" s="245"/>
      <c r="R529" s="245"/>
      <c r="S529" s="245"/>
      <c r="T529" s="246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7" t="s">
        <v>138</v>
      </c>
      <c r="AU529" s="247" t="s">
        <v>81</v>
      </c>
      <c r="AV529" s="13" t="s">
        <v>81</v>
      </c>
      <c r="AW529" s="13" t="s">
        <v>33</v>
      </c>
      <c r="AX529" s="13" t="s">
        <v>79</v>
      </c>
      <c r="AY529" s="247" t="s">
        <v>127</v>
      </c>
    </row>
    <row r="530" s="2" customFormat="1" ht="16.5" customHeight="1">
      <c r="A530" s="40"/>
      <c r="B530" s="41"/>
      <c r="C530" s="220" t="s">
        <v>1225</v>
      </c>
      <c r="D530" s="220" t="s">
        <v>130</v>
      </c>
      <c r="E530" s="221" t="s">
        <v>1226</v>
      </c>
      <c r="F530" s="222" t="s">
        <v>1227</v>
      </c>
      <c r="G530" s="223" t="s">
        <v>290</v>
      </c>
      <c r="H530" s="224">
        <v>30</v>
      </c>
      <c r="I530" s="225"/>
      <c r="J530" s="226">
        <f>ROUND(I530*H530,2)</f>
        <v>0</v>
      </c>
      <c r="K530" s="222" t="s">
        <v>19</v>
      </c>
      <c r="L530" s="46"/>
      <c r="M530" s="227" t="s">
        <v>19</v>
      </c>
      <c r="N530" s="228" t="s">
        <v>42</v>
      </c>
      <c r="O530" s="86"/>
      <c r="P530" s="229">
        <f>O530*H530</f>
        <v>0</v>
      </c>
      <c r="Q530" s="229">
        <v>0</v>
      </c>
      <c r="R530" s="229">
        <f>Q530*H530</f>
        <v>0</v>
      </c>
      <c r="S530" s="229">
        <v>0</v>
      </c>
      <c r="T530" s="230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31" t="s">
        <v>150</v>
      </c>
      <c r="AT530" s="231" t="s">
        <v>130</v>
      </c>
      <c r="AU530" s="231" t="s">
        <v>81</v>
      </c>
      <c r="AY530" s="19" t="s">
        <v>127</v>
      </c>
      <c r="BE530" s="232">
        <f>IF(N530="základní",J530,0)</f>
        <v>0</v>
      </c>
      <c r="BF530" s="232">
        <f>IF(N530="snížená",J530,0)</f>
        <v>0</v>
      </c>
      <c r="BG530" s="232">
        <f>IF(N530="zákl. přenesená",J530,0)</f>
        <v>0</v>
      </c>
      <c r="BH530" s="232">
        <f>IF(N530="sníž. přenesená",J530,0)</f>
        <v>0</v>
      </c>
      <c r="BI530" s="232">
        <f>IF(N530="nulová",J530,0)</f>
        <v>0</v>
      </c>
      <c r="BJ530" s="19" t="s">
        <v>79</v>
      </c>
      <c r="BK530" s="232">
        <f>ROUND(I530*H530,2)</f>
        <v>0</v>
      </c>
      <c r="BL530" s="19" t="s">
        <v>150</v>
      </c>
      <c r="BM530" s="231" t="s">
        <v>1228</v>
      </c>
    </row>
    <row r="531" s="2" customFormat="1">
      <c r="A531" s="40"/>
      <c r="B531" s="41"/>
      <c r="C531" s="42"/>
      <c r="D531" s="233" t="s">
        <v>137</v>
      </c>
      <c r="E531" s="42"/>
      <c r="F531" s="234" t="s">
        <v>1227</v>
      </c>
      <c r="G531" s="42"/>
      <c r="H531" s="42"/>
      <c r="I531" s="138"/>
      <c r="J531" s="42"/>
      <c r="K531" s="42"/>
      <c r="L531" s="46"/>
      <c r="M531" s="235"/>
      <c r="N531" s="236"/>
      <c r="O531" s="86"/>
      <c r="P531" s="86"/>
      <c r="Q531" s="86"/>
      <c r="R531" s="86"/>
      <c r="S531" s="86"/>
      <c r="T531" s="87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137</v>
      </c>
      <c r="AU531" s="19" t="s">
        <v>81</v>
      </c>
    </row>
    <row r="532" s="14" customFormat="1">
      <c r="A532" s="14"/>
      <c r="B532" s="248"/>
      <c r="C532" s="249"/>
      <c r="D532" s="233" t="s">
        <v>138</v>
      </c>
      <c r="E532" s="250" t="s">
        <v>19</v>
      </c>
      <c r="F532" s="251" t="s">
        <v>1229</v>
      </c>
      <c r="G532" s="249"/>
      <c r="H532" s="250" t="s">
        <v>19</v>
      </c>
      <c r="I532" s="252"/>
      <c r="J532" s="249"/>
      <c r="K532" s="249"/>
      <c r="L532" s="253"/>
      <c r="M532" s="254"/>
      <c r="N532" s="255"/>
      <c r="O532" s="255"/>
      <c r="P532" s="255"/>
      <c r="Q532" s="255"/>
      <c r="R532" s="255"/>
      <c r="S532" s="255"/>
      <c r="T532" s="256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7" t="s">
        <v>138</v>
      </c>
      <c r="AU532" s="257" t="s">
        <v>81</v>
      </c>
      <c r="AV532" s="14" t="s">
        <v>79</v>
      </c>
      <c r="AW532" s="14" t="s">
        <v>33</v>
      </c>
      <c r="AX532" s="14" t="s">
        <v>71</v>
      </c>
      <c r="AY532" s="257" t="s">
        <v>127</v>
      </c>
    </row>
    <row r="533" s="13" customFormat="1">
      <c r="A533" s="13"/>
      <c r="B533" s="237"/>
      <c r="C533" s="238"/>
      <c r="D533" s="233" t="s">
        <v>138</v>
      </c>
      <c r="E533" s="239" t="s">
        <v>19</v>
      </c>
      <c r="F533" s="240" t="s">
        <v>1230</v>
      </c>
      <c r="G533" s="238"/>
      <c r="H533" s="241">
        <v>30</v>
      </c>
      <c r="I533" s="242"/>
      <c r="J533" s="238"/>
      <c r="K533" s="238"/>
      <c r="L533" s="243"/>
      <c r="M533" s="244"/>
      <c r="N533" s="245"/>
      <c r="O533" s="245"/>
      <c r="P533" s="245"/>
      <c r="Q533" s="245"/>
      <c r="R533" s="245"/>
      <c r="S533" s="245"/>
      <c r="T533" s="246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7" t="s">
        <v>138</v>
      </c>
      <c r="AU533" s="247" t="s">
        <v>81</v>
      </c>
      <c r="AV533" s="13" t="s">
        <v>81</v>
      </c>
      <c r="AW533" s="13" t="s">
        <v>33</v>
      </c>
      <c r="AX533" s="13" t="s">
        <v>79</v>
      </c>
      <c r="AY533" s="247" t="s">
        <v>127</v>
      </c>
    </row>
    <row r="534" s="14" customFormat="1">
      <c r="A534" s="14"/>
      <c r="B534" s="248"/>
      <c r="C534" s="249"/>
      <c r="D534" s="233" t="s">
        <v>138</v>
      </c>
      <c r="E534" s="250" t="s">
        <v>19</v>
      </c>
      <c r="F534" s="251" t="s">
        <v>1231</v>
      </c>
      <c r="G534" s="249"/>
      <c r="H534" s="250" t="s">
        <v>19</v>
      </c>
      <c r="I534" s="252"/>
      <c r="J534" s="249"/>
      <c r="K534" s="249"/>
      <c r="L534" s="253"/>
      <c r="M534" s="254"/>
      <c r="N534" s="255"/>
      <c r="O534" s="255"/>
      <c r="P534" s="255"/>
      <c r="Q534" s="255"/>
      <c r="R534" s="255"/>
      <c r="S534" s="255"/>
      <c r="T534" s="256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7" t="s">
        <v>138</v>
      </c>
      <c r="AU534" s="257" t="s">
        <v>81</v>
      </c>
      <c r="AV534" s="14" t="s">
        <v>79</v>
      </c>
      <c r="AW534" s="14" t="s">
        <v>33</v>
      </c>
      <c r="AX534" s="14" t="s">
        <v>71</v>
      </c>
      <c r="AY534" s="257" t="s">
        <v>127</v>
      </c>
    </row>
    <row r="535" s="14" customFormat="1">
      <c r="A535" s="14"/>
      <c r="B535" s="248"/>
      <c r="C535" s="249"/>
      <c r="D535" s="233" t="s">
        <v>138</v>
      </c>
      <c r="E535" s="250" t="s">
        <v>19</v>
      </c>
      <c r="F535" s="251" t="s">
        <v>1232</v>
      </c>
      <c r="G535" s="249"/>
      <c r="H535" s="250" t="s">
        <v>19</v>
      </c>
      <c r="I535" s="252"/>
      <c r="J535" s="249"/>
      <c r="K535" s="249"/>
      <c r="L535" s="253"/>
      <c r="M535" s="254"/>
      <c r="N535" s="255"/>
      <c r="O535" s="255"/>
      <c r="P535" s="255"/>
      <c r="Q535" s="255"/>
      <c r="R535" s="255"/>
      <c r="S535" s="255"/>
      <c r="T535" s="25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7" t="s">
        <v>138</v>
      </c>
      <c r="AU535" s="257" t="s">
        <v>81</v>
      </c>
      <c r="AV535" s="14" t="s">
        <v>79</v>
      </c>
      <c r="AW535" s="14" t="s">
        <v>33</v>
      </c>
      <c r="AX535" s="14" t="s">
        <v>71</v>
      </c>
      <c r="AY535" s="257" t="s">
        <v>127</v>
      </c>
    </row>
    <row r="536" s="14" customFormat="1">
      <c r="A536" s="14"/>
      <c r="B536" s="248"/>
      <c r="C536" s="249"/>
      <c r="D536" s="233" t="s">
        <v>138</v>
      </c>
      <c r="E536" s="250" t="s">
        <v>19</v>
      </c>
      <c r="F536" s="251" t="s">
        <v>1233</v>
      </c>
      <c r="G536" s="249"/>
      <c r="H536" s="250" t="s">
        <v>19</v>
      </c>
      <c r="I536" s="252"/>
      <c r="J536" s="249"/>
      <c r="K536" s="249"/>
      <c r="L536" s="253"/>
      <c r="M536" s="254"/>
      <c r="N536" s="255"/>
      <c r="O536" s="255"/>
      <c r="P536" s="255"/>
      <c r="Q536" s="255"/>
      <c r="R536" s="255"/>
      <c r="S536" s="255"/>
      <c r="T536" s="25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7" t="s">
        <v>138</v>
      </c>
      <c r="AU536" s="257" t="s">
        <v>81</v>
      </c>
      <c r="AV536" s="14" t="s">
        <v>79</v>
      </c>
      <c r="AW536" s="14" t="s">
        <v>33</v>
      </c>
      <c r="AX536" s="14" t="s">
        <v>71</v>
      </c>
      <c r="AY536" s="257" t="s">
        <v>127</v>
      </c>
    </row>
    <row r="537" s="2" customFormat="1" ht="16.5" customHeight="1">
      <c r="A537" s="40"/>
      <c r="B537" s="41"/>
      <c r="C537" s="220" t="s">
        <v>1234</v>
      </c>
      <c r="D537" s="220" t="s">
        <v>130</v>
      </c>
      <c r="E537" s="221" t="s">
        <v>1235</v>
      </c>
      <c r="F537" s="222" t="s">
        <v>1236</v>
      </c>
      <c r="G537" s="223" t="s">
        <v>290</v>
      </c>
      <c r="H537" s="224">
        <v>129.13999999999999</v>
      </c>
      <c r="I537" s="225"/>
      <c r="J537" s="226">
        <f>ROUND(I537*H537,2)</f>
        <v>0</v>
      </c>
      <c r="K537" s="222" t="s">
        <v>134</v>
      </c>
      <c r="L537" s="46"/>
      <c r="M537" s="227" t="s">
        <v>19</v>
      </c>
      <c r="N537" s="228" t="s">
        <v>42</v>
      </c>
      <c r="O537" s="86"/>
      <c r="P537" s="229">
        <f>O537*H537</f>
        <v>0</v>
      </c>
      <c r="Q537" s="229">
        <v>0.084250000000000005</v>
      </c>
      <c r="R537" s="229">
        <f>Q537*H537</f>
        <v>10.880044999999999</v>
      </c>
      <c r="S537" s="229">
        <v>0</v>
      </c>
      <c r="T537" s="230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31" t="s">
        <v>150</v>
      </c>
      <c r="AT537" s="231" t="s">
        <v>130</v>
      </c>
      <c r="AU537" s="231" t="s">
        <v>81</v>
      </c>
      <c r="AY537" s="19" t="s">
        <v>127</v>
      </c>
      <c r="BE537" s="232">
        <f>IF(N537="základní",J537,0)</f>
        <v>0</v>
      </c>
      <c r="BF537" s="232">
        <f>IF(N537="snížená",J537,0)</f>
        <v>0</v>
      </c>
      <c r="BG537" s="232">
        <f>IF(N537="zákl. přenesená",J537,0)</f>
        <v>0</v>
      </c>
      <c r="BH537" s="232">
        <f>IF(N537="sníž. přenesená",J537,0)</f>
        <v>0</v>
      </c>
      <c r="BI537" s="232">
        <f>IF(N537="nulová",J537,0)</f>
        <v>0</v>
      </c>
      <c r="BJ537" s="19" t="s">
        <v>79</v>
      </c>
      <c r="BK537" s="232">
        <f>ROUND(I537*H537,2)</f>
        <v>0</v>
      </c>
      <c r="BL537" s="19" t="s">
        <v>150</v>
      </c>
      <c r="BM537" s="231" t="s">
        <v>1237</v>
      </c>
    </row>
    <row r="538" s="2" customFormat="1">
      <c r="A538" s="40"/>
      <c r="B538" s="41"/>
      <c r="C538" s="42"/>
      <c r="D538" s="233" t="s">
        <v>137</v>
      </c>
      <c r="E538" s="42"/>
      <c r="F538" s="234" t="s">
        <v>1238</v>
      </c>
      <c r="G538" s="42"/>
      <c r="H538" s="42"/>
      <c r="I538" s="138"/>
      <c r="J538" s="42"/>
      <c r="K538" s="42"/>
      <c r="L538" s="46"/>
      <c r="M538" s="235"/>
      <c r="N538" s="236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137</v>
      </c>
      <c r="AU538" s="19" t="s">
        <v>81</v>
      </c>
    </row>
    <row r="539" s="14" customFormat="1">
      <c r="A539" s="14"/>
      <c r="B539" s="248"/>
      <c r="C539" s="249"/>
      <c r="D539" s="233" t="s">
        <v>138</v>
      </c>
      <c r="E539" s="250" t="s">
        <v>19</v>
      </c>
      <c r="F539" s="251" t="s">
        <v>1156</v>
      </c>
      <c r="G539" s="249"/>
      <c r="H539" s="250" t="s">
        <v>19</v>
      </c>
      <c r="I539" s="252"/>
      <c r="J539" s="249"/>
      <c r="K539" s="249"/>
      <c r="L539" s="253"/>
      <c r="M539" s="254"/>
      <c r="N539" s="255"/>
      <c r="O539" s="255"/>
      <c r="P539" s="255"/>
      <c r="Q539" s="255"/>
      <c r="R539" s="255"/>
      <c r="S539" s="255"/>
      <c r="T539" s="25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7" t="s">
        <v>138</v>
      </c>
      <c r="AU539" s="257" t="s">
        <v>81</v>
      </c>
      <c r="AV539" s="14" t="s">
        <v>79</v>
      </c>
      <c r="AW539" s="14" t="s">
        <v>33</v>
      </c>
      <c r="AX539" s="14" t="s">
        <v>71</v>
      </c>
      <c r="AY539" s="257" t="s">
        <v>127</v>
      </c>
    </row>
    <row r="540" s="13" customFormat="1">
      <c r="A540" s="13"/>
      <c r="B540" s="237"/>
      <c r="C540" s="238"/>
      <c r="D540" s="233" t="s">
        <v>138</v>
      </c>
      <c r="E540" s="239" t="s">
        <v>19</v>
      </c>
      <c r="F540" s="240" t="s">
        <v>1157</v>
      </c>
      <c r="G540" s="238"/>
      <c r="H540" s="241">
        <v>50.094999999999999</v>
      </c>
      <c r="I540" s="242"/>
      <c r="J540" s="238"/>
      <c r="K540" s="238"/>
      <c r="L540" s="243"/>
      <c r="M540" s="244"/>
      <c r="N540" s="245"/>
      <c r="O540" s="245"/>
      <c r="P540" s="245"/>
      <c r="Q540" s="245"/>
      <c r="R540" s="245"/>
      <c r="S540" s="245"/>
      <c r="T540" s="246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7" t="s">
        <v>138</v>
      </c>
      <c r="AU540" s="247" t="s">
        <v>81</v>
      </c>
      <c r="AV540" s="13" t="s">
        <v>81</v>
      </c>
      <c r="AW540" s="13" t="s">
        <v>33</v>
      </c>
      <c r="AX540" s="13" t="s">
        <v>71</v>
      </c>
      <c r="AY540" s="247" t="s">
        <v>127</v>
      </c>
    </row>
    <row r="541" s="13" customFormat="1">
      <c r="A541" s="13"/>
      <c r="B541" s="237"/>
      <c r="C541" s="238"/>
      <c r="D541" s="233" t="s">
        <v>138</v>
      </c>
      <c r="E541" s="239" t="s">
        <v>19</v>
      </c>
      <c r="F541" s="240" t="s">
        <v>1158</v>
      </c>
      <c r="G541" s="238"/>
      <c r="H541" s="241">
        <v>79.045000000000002</v>
      </c>
      <c r="I541" s="242"/>
      <c r="J541" s="238"/>
      <c r="K541" s="238"/>
      <c r="L541" s="243"/>
      <c r="M541" s="244"/>
      <c r="N541" s="245"/>
      <c r="O541" s="245"/>
      <c r="P541" s="245"/>
      <c r="Q541" s="245"/>
      <c r="R541" s="245"/>
      <c r="S541" s="245"/>
      <c r="T541" s="246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7" t="s">
        <v>138</v>
      </c>
      <c r="AU541" s="247" t="s">
        <v>81</v>
      </c>
      <c r="AV541" s="13" t="s">
        <v>81</v>
      </c>
      <c r="AW541" s="13" t="s">
        <v>33</v>
      </c>
      <c r="AX541" s="13" t="s">
        <v>71</v>
      </c>
      <c r="AY541" s="247" t="s">
        <v>127</v>
      </c>
    </row>
    <row r="542" s="15" customFormat="1">
      <c r="A542" s="15"/>
      <c r="B542" s="261"/>
      <c r="C542" s="262"/>
      <c r="D542" s="233" t="s">
        <v>138</v>
      </c>
      <c r="E542" s="263" t="s">
        <v>19</v>
      </c>
      <c r="F542" s="264" t="s">
        <v>323</v>
      </c>
      <c r="G542" s="262"/>
      <c r="H542" s="265">
        <v>129.13999999999999</v>
      </c>
      <c r="I542" s="266"/>
      <c r="J542" s="262"/>
      <c r="K542" s="262"/>
      <c r="L542" s="267"/>
      <c r="M542" s="268"/>
      <c r="N542" s="269"/>
      <c r="O542" s="269"/>
      <c r="P542" s="269"/>
      <c r="Q542" s="269"/>
      <c r="R542" s="269"/>
      <c r="S542" s="269"/>
      <c r="T542" s="270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71" t="s">
        <v>138</v>
      </c>
      <c r="AU542" s="271" t="s">
        <v>81</v>
      </c>
      <c r="AV542" s="15" t="s">
        <v>150</v>
      </c>
      <c r="AW542" s="15" t="s">
        <v>33</v>
      </c>
      <c r="AX542" s="15" t="s">
        <v>79</v>
      </c>
      <c r="AY542" s="271" t="s">
        <v>127</v>
      </c>
    </row>
    <row r="543" s="2" customFormat="1" ht="16.5" customHeight="1">
      <c r="A543" s="40"/>
      <c r="B543" s="41"/>
      <c r="C543" s="287" t="s">
        <v>1239</v>
      </c>
      <c r="D543" s="287" t="s">
        <v>747</v>
      </c>
      <c r="E543" s="288" t="s">
        <v>1240</v>
      </c>
      <c r="F543" s="289" t="s">
        <v>1241</v>
      </c>
      <c r="G543" s="290" t="s">
        <v>290</v>
      </c>
      <c r="H543" s="291">
        <v>133.01400000000001</v>
      </c>
      <c r="I543" s="292"/>
      <c r="J543" s="293">
        <f>ROUND(I543*H543,2)</f>
        <v>0</v>
      </c>
      <c r="K543" s="289" t="s">
        <v>134</v>
      </c>
      <c r="L543" s="294"/>
      <c r="M543" s="295" t="s">
        <v>19</v>
      </c>
      <c r="N543" s="296" t="s">
        <v>42</v>
      </c>
      <c r="O543" s="86"/>
      <c r="P543" s="229">
        <f>O543*H543</f>
        <v>0</v>
      </c>
      <c r="Q543" s="229">
        <v>0.113</v>
      </c>
      <c r="R543" s="229">
        <f>Q543*H543</f>
        <v>15.030582000000001</v>
      </c>
      <c r="S543" s="229">
        <v>0</v>
      </c>
      <c r="T543" s="230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31" t="s">
        <v>168</v>
      </c>
      <c r="AT543" s="231" t="s">
        <v>747</v>
      </c>
      <c r="AU543" s="231" t="s">
        <v>81</v>
      </c>
      <c r="AY543" s="19" t="s">
        <v>127</v>
      </c>
      <c r="BE543" s="232">
        <f>IF(N543="základní",J543,0)</f>
        <v>0</v>
      </c>
      <c r="BF543" s="232">
        <f>IF(N543="snížená",J543,0)</f>
        <v>0</v>
      </c>
      <c r="BG543" s="232">
        <f>IF(N543="zákl. přenesená",J543,0)</f>
        <v>0</v>
      </c>
      <c r="BH543" s="232">
        <f>IF(N543="sníž. přenesená",J543,0)</f>
        <v>0</v>
      </c>
      <c r="BI543" s="232">
        <f>IF(N543="nulová",J543,0)</f>
        <v>0</v>
      </c>
      <c r="BJ543" s="19" t="s">
        <v>79</v>
      </c>
      <c r="BK543" s="232">
        <f>ROUND(I543*H543,2)</f>
        <v>0</v>
      </c>
      <c r="BL543" s="19" t="s">
        <v>150</v>
      </c>
      <c r="BM543" s="231" t="s">
        <v>1242</v>
      </c>
    </row>
    <row r="544" s="2" customFormat="1">
      <c r="A544" s="40"/>
      <c r="B544" s="41"/>
      <c r="C544" s="42"/>
      <c r="D544" s="233" t="s">
        <v>137</v>
      </c>
      <c r="E544" s="42"/>
      <c r="F544" s="234" t="s">
        <v>1241</v>
      </c>
      <c r="G544" s="42"/>
      <c r="H544" s="42"/>
      <c r="I544" s="138"/>
      <c r="J544" s="42"/>
      <c r="K544" s="42"/>
      <c r="L544" s="46"/>
      <c r="M544" s="235"/>
      <c r="N544" s="236"/>
      <c r="O544" s="86"/>
      <c r="P544" s="86"/>
      <c r="Q544" s="86"/>
      <c r="R544" s="86"/>
      <c r="S544" s="86"/>
      <c r="T544" s="87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T544" s="19" t="s">
        <v>137</v>
      </c>
      <c r="AU544" s="19" t="s">
        <v>81</v>
      </c>
    </row>
    <row r="545" s="13" customFormat="1">
      <c r="A545" s="13"/>
      <c r="B545" s="237"/>
      <c r="C545" s="238"/>
      <c r="D545" s="233" t="s">
        <v>138</v>
      </c>
      <c r="E545" s="238"/>
      <c r="F545" s="240" t="s">
        <v>1243</v>
      </c>
      <c r="G545" s="238"/>
      <c r="H545" s="241">
        <v>133.01400000000001</v>
      </c>
      <c r="I545" s="242"/>
      <c r="J545" s="238"/>
      <c r="K545" s="238"/>
      <c r="L545" s="243"/>
      <c r="M545" s="244"/>
      <c r="N545" s="245"/>
      <c r="O545" s="245"/>
      <c r="P545" s="245"/>
      <c r="Q545" s="245"/>
      <c r="R545" s="245"/>
      <c r="S545" s="245"/>
      <c r="T545" s="246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7" t="s">
        <v>138</v>
      </c>
      <c r="AU545" s="247" t="s">
        <v>81</v>
      </c>
      <c r="AV545" s="13" t="s">
        <v>81</v>
      </c>
      <c r="AW545" s="13" t="s">
        <v>4</v>
      </c>
      <c r="AX545" s="13" t="s">
        <v>79</v>
      </c>
      <c r="AY545" s="247" t="s">
        <v>127</v>
      </c>
    </row>
    <row r="546" s="12" customFormat="1" ht="22.8" customHeight="1">
      <c r="A546" s="12"/>
      <c r="B546" s="204"/>
      <c r="C546" s="205"/>
      <c r="D546" s="206" t="s">
        <v>70</v>
      </c>
      <c r="E546" s="218" t="s">
        <v>159</v>
      </c>
      <c r="F546" s="218" t="s">
        <v>1244</v>
      </c>
      <c r="G546" s="205"/>
      <c r="H546" s="205"/>
      <c r="I546" s="208"/>
      <c r="J546" s="219">
        <f>BK546</f>
        <v>0</v>
      </c>
      <c r="K546" s="205"/>
      <c r="L546" s="210"/>
      <c r="M546" s="211"/>
      <c r="N546" s="212"/>
      <c r="O546" s="212"/>
      <c r="P546" s="213">
        <f>SUM(P547:P560)</f>
        <v>0</v>
      </c>
      <c r="Q546" s="212"/>
      <c r="R546" s="213">
        <f>SUM(R547:R560)</f>
        <v>0.09899369999999999</v>
      </c>
      <c r="S546" s="212"/>
      <c r="T546" s="214">
        <f>SUM(T547:T560)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15" t="s">
        <v>79</v>
      </c>
      <c r="AT546" s="216" t="s">
        <v>70</v>
      </c>
      <c r="AU546" s="216" t="s">
        <v>79</v>
      </c>
      <c r="AY546" s="215" t="s">
        <v>127</v>
      </c>
      <c r="BK546" s="217">
        <f>SUM(BK547:BK560)</f>
        <v>0</v>
      </c>
    </row>
    <row r="547" s="2" customFormat="1" ht="16.5" customHeight="1">
      <c r="A547" s="40"/>
      <c r="B547" s="41"/>
      <c r="C547" s="220" t="s">
        <v>1245</v>
      </c>
      <c r="D547" s="220" t="s">
        <v>130</v>
      </c>
      <c r="E547" s="221" t="s">
        <v>1246</v>
      </c>
      <c r="F547" s="222" t="s">
        <v>1247</v>
      </c>
      <c r="G547" s="223" t="s">
        <v>290</v>
      </c>
      <c r="H547" s="224">
        <v>93.405000000000001</v>
      </c>
      <c r="I547" s="225"/>
      <c r="J547" s="226">
        <f>ROUND(I547*H547,2)</f>
        <v>0</v>
      </c>
      <c r="K547" s="222" t="s">
        <v>134</v>
      </c>
      <c r="L547" s="46"/>
      <c r="M547" s="227" t="s">
        <v>19</v>
      </c>
      <c r="N547" s="228" t="s">
        <v>42</v>
      </c>
      <c r="O547" s="86"/>
      <c r="P547" s="229">
        <f>O547*H547</f>
        <v>0</v>
      </c>
      <c r="Q547" s="229">
        <v>0.00081999999999999998</v>
      </c>
      <c r="R547" s="229">
        <f>Q547*H547</f>
        <v>0.076592099999999996</v>
      </c>
      <c r="S547" s="229">
        <v>0</v>
      </c>
      <c r="T547" s="230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31" t="s">
        <v>150</v>
      </c>
      <c r="AT547" s="231" t="s">
        <v>130</v>
      </c>
      <c r="AU547" s="231" t="s">
        <v>81</v>
      </c>
      <c r="AY547" s="19" t="s">
        <v>127</v>
      </c>
      <c r="BE547" s="232">
        <f>IF(N547="základní",J547,0)</f>
        <v>0</v>
      </c>
      <c r="BF547" s="232">
        <f>IF(N547="snížená",J547,0)</f>
        <v>0</v>
      </c>
      <c r="BG547" s="232">
        <f>IF(N547="zákl. přenesená",J547,0)</f>
        <v>0</v>
      </c>
      <c r="BH547" s="232">
        <f>IF(N547="sníž. přenesená",J547,0)</f>
        <v>0</v>
      </c>
      <c r="BI547" s="232">
        <f>IF(N547="nulová",J547,0)</f>
        <v>0</v>
      </c>
      <c r="BJ547" s="19" t="s">
        <v>79</v>
      </c>
      <c r="BK547" s="232">
        <f>ROUND(I547*H547,2)</f>
        <v>0</v>
      </c>
      <c r="BL547" s="19" t="s">
        <v>150</v>
      </c>
      <c r="BM547" s="231" t="s">
        <v>1248</v>
      </c>
    </row>
    <row r="548" s="2" customFormat="1">
      <c r="A548" s="40"/>
      <c r="B548" s="41"/>
      <c r="C548" s="42"/>
      <c r="D548" s="233" t="s">
        <v>137</v>
      </c>
      <c r="E548" s="42"/>
      <c r="F548" s="234" t="s">
        <v>1249</v>
      </c>
      <c r="G548" s="42"/>
      <c r="H548" s="42"/>
      <c r="I548" s="138"/>
      <c r="J548" s="42"/>
      <c r="K548" s="42"/>
      <c r="L548" s="46"/>
      <c r="M548" s="235"/>
      <c r="N548" s="236"/>
      <c r="O548" s="86"/>
      <c r="P548" s="86"/>
      <c r="Q548" s="86"/>
      <c r="R548" s="86"/>
      <c r="S548" s="86"/>
      <c r="T548" s="87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T548" s="19" t="s">
        <v>137</v>
      </c>
      <c r="AU548" s="19" t="s">
        <v>81</v>
      </c>
    </row>
    <row r="549" s="13" customFormat="1">
      <c r="A549" s="13"/>
      <c r="B549" s="237"/>
      <c r="C549" s="238"/>
      <c r="D549" s="233" t="s">
        <v>138</v>
      </c>
      <c r="E549" s="239" t="s">
        <v>19</v>
      </c>
      <c r="F549" s="240" t="s">
        <v>1250</v>
      </c>
      <c r="G549" s="238"/>
      <c r="H549" s="241">
        <v>50.399999999999999</v>
      </c>
      <c r="I549" s="242"/>
      <c r="J549" s="238"/>
      <c r="K549" s="238"/>
      <c r="L549" s="243"/>
      <c r="M549" s="244"/>
      <c r="N549" s="245"/>
      <c r="O549" s="245"/>
      <c r="P549" s="245"/>
      <c r="Q549" s="245"/>
      <c r="R549" s="245"/>
      <c r="S549" s="245"/>
      <c r="T549" s="246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7" t="s">
        <v>138</v>
      </c>
      <c r="AU549" s="247" t="s">
        <v>81</v>
      </c>
      <c r="AV549" s="13" t="s">
        <v>81</v>
      </c>
      <c r="AW549" s="13" t="s">
        <v>33</v>
      </c>
      <c r="AX549" s="13" t="s">
        <v>71</v>
      </c>
      <c r="AY549" s="247" t="s">
        <v>127</v>
      </c>
    </row>
    <row r="550" s="13" customFormat="1">
      <c r="A550" s="13"/>
      <c r="B550" s="237"/>
      <c r="C550" s="238"/>
      <c r="D550" s="233" t="s">
        <v>138</v>
      </c>
      <c r="E550" s="239" t="s">
        <v>19</v>
      </c>
      <c r="F550" s="240" t="s">
        <v>1251</v>
      </c>
      <c r="G550" s="238"/>
      <c r="H550" s="241">
        <v>43.005000000000003</v>
      </c>
      <c r="I550" s="242"/>
      <c r="J550" s="238"/>
      <c r="K550" s="238"/>
      <c r="L550" s="243"/>
      <c r="M550" s="244"/>
      <c r="N550" s="245"/>
      <c r="O550" s="245"/>
      <c r="P550" s="245"/>
      <c r="Q550" s="245"/>
      <c r="R550" s="245"/>
      <c r="S550" s="245"/>
      <c r="T550" s="246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7" t="s">
        <v>138</v>
      </c>
      <c r="AU550" s="247" t="s">
        <v>81</v>
      </c>
      <c r="AV550" s="13" t="s">
        <v>81</v>
      </c>
      <c r="AW550" s="13" t="s">
        <v>33</v>
      </c>
      <c r="AX550" s="13" t="s">
        <v>71</v>
      </c>
      <c r="AY550" s="247" t="s">
        <v>127</v>
      </c>
    </row>
    <row r="551" s="15" customFormat="1">
      <c r="A551" s="15"/>
      <c r="B551" s="261"/>
      <c r="C551" s="262"/>
      <c r="D551" s="233" t="s">
        <v>138</v>
      </c>
      <c r="E551" s="263" t="s">
        <v>19</v>
      </c>
      <c r="F551" s="264" t="s">
        <v>323</v>
      </c>
      <c r="G551" s="262"/>
      <c r="H551" s="265">
        <v>93.405000000000001</v>
      </c>
      <c r="I551" s="266"/>
      <c r="J551" s="262"/>
      <c r="K551" s="262"/>
      <c r="L551" s="267"/>
      <c r="M551" s="268"/>
      <c r="N551" s="269"/>
      <c r="O551" s="269"/>
      <c r="P551" s="269"/>
      <c r="Q551" s="269"/>
      <c r="R551" s="269"/>
      <c r="S551" s="269"/>
      <c r="T551" s="270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71" t="s">
        <v>138</v>
      </c>
      <c r="AU551" s="271" t="s">
        <v>81</v>
      </c>
      <c r="AV551" s="15" t="s">
        <v>150</v>
      </c>
      <c r="AW551" s="15" t="s">
        <v>33</v>
      </c>
      <c r="AX551" s="15" t="s">
        <v>79</v>
      </c>
      <c r="AY551" s="271" t="s">
        <v>127</v>
      </c>
    </row>
    <row r="552" s="2" customFormat="1" ht="16.5" customHeight="1">
      <c r="A552" s="40"/>
      <c r="B552" s="41"/>
      <c r="C552" s="220" t="s">
        <v>1252</v>
      </c>
      <c r="D552" s="220" t="s">
        <v>130</v>
      </c>
      <c r="E552" s="221" t="s">
        <v>1253</v>
      </c>
      <c r="F552" s="222" t="s">
        <v>1254</v>
      </c>
      <c r="G552" s="223" t="s">
        <v>290</v>
      </c>
      <c r="H552" s="224">
        <v>43.079999999999998</v>
      </c>
      <c r="I552" s="225"/>
      <c r="J552" s="226">
        <f>ROUND(I552*H552,2)</f>
        <v>0</v>
      </c>
      <c r="K552" s="222" t="s">
        <v>134</v>
      </c>
      <c r="L552" s="46"/>
      <c r="M552" s="227" t="s">
        <v>19</v>
      </c>
      <c r="N552" s="228" t="s">
        <v>42</v>
      </c>
      <c r="O552" s="86"/>
      <c r="P552" s="229">
        <f>O552*H552</f>
        <v>0</v>
      </c>
      <c r="Q552" s="229">
        <v>0.00051999999999999995</v>
      </c>
      <c r="R552" s="229">
        <f>Q552*H552</f>
        <v>0.022401599999999997</v>
      </c>
      <c r="S552" s="229">
        <v>0</v>
      </c>
      <c r="T552" s="230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31" t="s">
        <v>150</v>
      </c>
      <c r="AT552" s="231" t="s">
        <v>130</v>
      </c>
      <c r="AU552" s="231" t="s">
        <v>81</v>
      </c>
      <c r="AY552" s="19" t="s">
        <v>127</v>
      </c>
      <c r="BE552" s="232">
        <f>IF(N552="základní",J552,0)</f>
        <v>0</v>
      </c>
      <c r="BF552" s="232">
        <f>IF(N552="snížená",J552,0)</f>
        <v>0</v>
      </c>
      <c r="BG552" s="232">
        <f>IF(N552="zákl. přenesená",J552,0)</f>
        <v>0</v>
      </c>
      <c r="BH552" s="232">
        <f>IF(N552="sníž. přenesená",J552,0)</f>
        <v>0</v>
      </c>
      <c r="BI552" s="232">
        <f>IF(N552="nulová",J552,0)</f>
        <v>0</v>
      </c>
      <c r="BJ552" s="19" t="s">
        <v>79</v>
      </c>
      <c r="BK552" s="232">
        <f>ROUND(I552*H552,2)</f>
        <v>0</v>
      </c>
      <c r="BL552" s="19" t="s">
        <v>150</v>
      </c>
      <c r="BM552" s="231" t="s">
        <v>1255</v>
      </c>
    </row>
    <row r="553" s="2" customFormat="1">
      <c r="A553" s="40"/>
      <c r="B553" s="41"/>
      <c r="C553" s="42"/>
      <c r="D553" s="233" t="s">
        <v>137</v>
      </c>
      <c r="E553" s="42"/>
      <c r="F553" s="234" t="s">
        <v>1256</v>
      </c>
      <c r="G553" s="42"/>
      <c r="H553" s="42"/>
      <c r="I553" s="138"/>
      <c r="J553" s="42"/>
      <c r="K553" s="42"/>
      <c r="L553" s="46"/>
      <c r="M553" s="235"/>
      <c r="N553" s="236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137</v>
      </c>
      <c r="AU553" s="19" t="s">
        <v>81</v>
      </c>
    </row>
    <row r="554" s="13" customFormat="1">
      <c r="A554" s="13"/>
      <c r="B554" s="237"/>
      <c r="C554" s="238"/>
      <c r="D554" s="233" t="s">
        <v>138</v>
      </c>
      <c r="E554" s="239" t="s">
        <v>19</v>
      </c>
      <c r="F554" s="240" t="s">
        <v>1257</v>
      </c>
      <c r="G554" s="238"/>
      <c r="H554" s="241">
        <v>43.079999999999998</v>
      </c>
      <c r="I554" s="242"/>
      <c r="J554" s="238"/>
      <c r="K554" s="238"/>
      <c r="L554" s="243"/>
      <c r="M554" s="244"/>
      <c r="N554" s="245"/>
      <c r="O554" s="245"/>
      <c r="P554" s="245"/>
      <c r="Q554" s="245"/>
      <c r="R554" s="245"/>
      <c r="S554" s="245"/>
      <c r="T554" s="246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7" t="s">
        <v>138</v>
      </c>
      <c r="AU554" s="247" t="s">
        <v>81</v>
      </c>
      <c r="AV554" s="13" t="s">
        <v>81</v>
      </c>
      <c r="AW554" s="13" t="s">
        <v>33</v>
      </c>
      <c r="AX554" s="13" t="s">
        <v>79</v>
      </c>
      <c r="AY554" s="247" t="s">
        <v>127</v>
      </c>
    </row>
    <row r="555" s="2" customFormat="1" ht="16.5" customHeight="1">
      <c r="A555" s="40"/>
      <c r="B555" s="41"/>
      <c r="C555" s="220" t="s">
        <v>1258</v>
      </c>
      <c r="D555" s="220" t="s">
        <v>130</v>
      </c>
      <c r="E555" s="221" t="s">
        <v>1259</v>
      </c>
      <c r="F555" s="222" t="s">
        <v>1260</v>
      </c>
      <c r="G555" s="223" t="s">
        <v>363</v>
      </c>
      <c r="H555" s="224">
        <v>62.549999999999997</v>
      </c>
      <c r="I555" s="225"/>
      <c r="J555" s="226">
        <f>ROUND(I555*H555,2)</f>
        <v>0</v>
      </c>
      <c r="K555" s="222" t="s">
        <v>134</v>
      </c>
      <c r="L555" s="46"/>
      <c r="M555" s="227" t="s">
        <v>19</v>
      </c>
      <c r="N555" s="228" t="s">
        <v>42</v>
      </c>
      <c r="O555" s="86"/>
      <c r="P555" s="229">
        <f>O555*H555</f>
        <v>0</v>
      </c>
      <c r="Q555" s="229">
        <v>0</v>
      </c>
      <c r="R555" s="229">
        <f>Q555*H555</f>
        <v>0</v>
      </c>
      <c r="S555" s="229">
        <v>0</v>
      </c>
      <c r="T555" s="230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31" t="s">
        <v>150</v>
      </c>
      <c r="AT555" s="231" t="s">
        <v>130</v>
      </c>
      <c r="AU555" s="231" t="s">
        <v>81</v>
      </c>
      <c r="AY555" s="19" t="s">
        <v>127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19" t="s">
        <v>79</v>
      </c>
      <c r="BK555" s="232">
        <f>ROUND(I555*H555,2)</f>
        <v>0</v>
      </c>
      <c r="BL555" s="19" t="s">
        <v>150</v>
      </c>
      <c r="BM555" s="231" t="s">
        <v>1261</v>
      </c>
    </row>
    <row r="556" s="2" customFormat="1">
      <c r="A556" s="40"/>
      <c r="B556" s="41"/>
      <c r="C556" s="42"/>
      <c r="D556" s="233" t="s">
        <v>137</v>
      </c>
      <c r="E556" s="42"/>
      <c r="F556" s="234" t="s">
        <v>1262</v>
      </c>
      <c r="G556" s="42"/>
      <c r="H556" s="42"/>
      <c r="I556" s="138"/>
      <c r="J556" s="42"/>
      <c r="K556" s="42"/>
      <c r="L556" s="46"/>
      <c r="M556" s="235"/>
      <c r="N556" s="236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137</v>
      </c>
      <c r="AU556" s="19" t="s">
        <v>81</v>
      </c>
    </row>
    <row r="557" s="14" customFormat="1">
      <c r="A557" s="14"/>
      <c r="B557" s="248"/>
      <c r="C557" s="249"/>
      <c r="D557" s="233" t="s">
        <v>138</v>
      </c>
      <c r="E557" s="250" t="s">
        <v>19</v>
      </c>
      <c r="F557" s="251" t="s">
        <v>1263</v>
      </c>
      <c r="G557" s="249"/>
      <c r="H557" s="250" t="s">
        <v>19</v>
      </c>
      <c r="I557" s="252"/>
      <c r="J557" s="249"/>
      <c r="K557" s="249"/>
      <c r="L557" s="253"/>
      <c r="M557" s="254"/>
      <c r="N557" s="255"/>
      <c r="O557" s="255"/>
      <c r="P557" s="255"/>
      <c r="Q557" s="255"/>
      <c r="R557" s="255"/>
      <c r="S557" s="255"/>
      <c r="T557" s="256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7" t="s">
        <v>138</v>
      </c>
      <c r="AU557" s="257" t="s">
        <v>81</v>
      </c>
      <c r="AV557" s="14" t="s">
        <v>79</v>
      </c>
      <c r="AW557" s="14" t="s">
        <v>33</v>
      </c>
      <c r="AX557" s="14" t="s">
        <v>71</v>
      </c>
      <c r="AY557" s="257" t="s">
        <v>127</v>
      </c>
    </row>
    <row r="558" s="13" customFormat="1">
      <c r="A558" s="13"/>
      <c r="B558" s="237"/>
      <c r="C558" s="238"/>
      <c r="D558" s="233" t="s">
        <v>138</v>
      </c>
      <c r="E558" s="239" t="s">
        <v>19</v>
      </c>
      <c r="F558" s="240" t="s">
        <v>1264</v>
      </c>
      <c r="G558" s="238"/>
      <c r="H558" s="241">
        <v>20.699999999999999</v>
      </c>
      <c r="I558" s="242"/>
      <c r="J558" s="238"/>
      <c r="K558" s="238"/>
      <c r="L558" s="243"/>
      <c r="M558" s="244"/>
      <c r="N558" s="245"/>
      <c r="O558" s="245"/>
      <c r="P558" s="245"/>
      <c r="Q558" s="245"/>
      <c r="R558" s="245"/>
      <c r="S558" s="245"/>
      <c r="T558" s="246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7" t="s">
        <v>138</v>
      </c>
      <c r="AU558" s="247" t="s">
        <v>81</v>
      </c>
      <c r="AV558" s="13" t="s">
        <v>81</v>
      </c>
      <c r="AW558" s="13" t="s">
        <v>33</v>
      </c>
      <c r="AX558" s="13" t="s">
        <v>71</v>
      </c>
      <c r="AY558" s="247" t="s">
        <v>127</v>
      </c>
    </row>
    <row r="559" s="13" customFormat="1">
      <c r="A559" s="13"/>
      <c r="B559" s="237"/>
      <c r="C559" s="238"/>
      <c r="D559" s="233" t="s">
        <v>138</v>
      </c>
      <c r="E559" s="239" t="s">
        <v>19</v>
      </c>
      <c r="F559" s="240" t="s">
        <v>1265</v>
      </c>
      <c r="G559" s="238"/>
      <c r="H559" s="241">
        <v>41.850000000000001</v>
      </c>
      <c r="I559" s="242"/>
      <c r="J559" s="238"/>
      <c r="K559" s="238"/>
      <c r="L559" s="243"/>
      <c r="M559" s="244"/>
      <c r="N559" s="245"/>
      <c r="O559" s="245"/>
      <c r="P559" s="245"/>
      <c r="Q559" s="245"/>
      <c r="R559" s="245"/>
      <c r="S559" s="245"/>
      <c r="T559" s="24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7" t="s">
        <v>138</v>
      </c>
      <c r="AU559" s="247" t="s">
        <v>81</v>
      </c>
      <c r="AV559" s="13" t="s">
        <v>81</v>
      </c>
      <c r="AW559" s="13" t="s">
        <v>33</v>
      </c>
      <c r="AX559" s="13" t="s">
        <v>71</v>
      </c>
      <c r="AY559" s="247" t="s">
        <v>127</v>
      </c>
    </row>
    <row r="560" s="15" customFormat="1">
      <c r="A560" s="15"/>
      <c r="B560" s="261"/>
      <c r="C560" s="262"/>
      <c r="D560" s="233" t="s">
        <v>138</v>
      </c>
      <c r="E560" s="263" t="s">
        <v>19</v>
      </c>
      <c r="F560" s="264" t="s">
        <v>323</v>
      </c>
      <c r="G560" s="262"/>
      <c r="H560" s="265">
        <v>62.549999999999997</v>
      </c>
      <c r="I560" s="266"/>
      <c r="J560" s="262"/>
      <c r="K560" s="262"/>
      <c r="L560" s="267"/>
      <c r="M560" s="268"/>
      <c r="N560" s="269"/>
      <c r="O560" s="269"/>
      <c r="P560" s="269"/>
      <c r="Q560" s="269"/>
      <c r="R560" s="269"/>
      <c r="S560" s="269"/>
      <c r="T560" s="270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71" t="s">
        <v>138</v>
      </c>
      <c r="AU560" s="271" t="s">
        <v>81</v>
      </c>
      <c r="AV560" s="15" t="s">
        <v>150</v>
      </c>
      <c r="AW560" s="15" t="s">
        <v>33</v>
      </c>
      <c r="AX560" s="15" t="s">
        <v>79</v>
      </c>
      <c r="AY560" s="271" t="s">
        <v>127</v>
      </c>
    </row>
    <row r="561" s="12" customFormat="1" ht="22.8" customHeight="1">
      <c r="A561" s="12"/>
      <c r="B561" s="204"/>
      <c r="C561" s="205"/>
      <c r="D561" s="206" t="s">
        <v>70</v>
      </c>
      <c r="E561" s="218" t="s">
        <v>168</v>
      </c>
      <c r="F561" s="218" t="s">
        <v>1266</v>
      </c>
      <c r="G561" s="205"/>
      <c r="H561" s="205"/>
      <c r="I561" s="208"/>
      <c r="J561" s="219">
        <f>BK561</f>
        <v>0</v>
      </c>
      <c r="K561" s="205"/>
      <c r="L561" s="210"/>
      <c r="M561" s="211"/>
      <c r="N561" s="212"/>
      <c r="O561" s="212"/>
      <c r="P561" s="213">
        <f>SUM(P562:P586)</f>
        <v>0</v>
      </c>
      <c r="Q561" s="212"/>
      <c r="R561" s="213">
        <f>SUM(R562:R586)</f>
        <v>0.10546000000000001</v>
      </c>
      <c r="S561" s="212"/>
      <c r="T561" s="214">
        <f>SUM(T562:T586)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15" t="s">
        <v>79</v>
      </c>
      <c r="AT561" s="216" t="s">
        <v>70</v>
      </c>
      <c r="AU561" s="216" t="s">
        <v>79</v>
      </c>
      <c r="AY561" s="215" t="s">
        <v>127</v>
      </c>
      <c r="BK561" s="217">
        <f>SUM(BK562:BK586)</f>
        <v>0</v>
      </c>
    </row>
    <row r="562" s="2" customFormat="1" ht="16.5" customHeight="1">
      <c r="A562" s="40"/>
      <c r="B562" s="41"/>
      <c r="C562" s="220" t="s">
        <v>1267</v>
      </c>
      <c r="D562" s="220" t="s">
        <v>130</v>
      </c>
      <c r="E562" s="221" t="s">
        <v>1268</v>
      </c>
      <c r="F562" s="222" t="s">
        <v>1269</v>
      </c>
      <c r="G562" s="223" t="s">
        <v>363</v>
      </c>
      <c r="H562" s="224">
        <v>12</v>
      </c>
      <c r="I562" s="225"/>
      <c r="J562" s="226">
        <f>ROUND(I562*H562,2)</f>
        <v>0</v>
      </c>
      <c r="K562" s="222" t="s">
        <v>134</v>
      </c>
      <c r="L562" s="46"/>
      <c r="M562" s="227" t="s">
        <v>19</v>
      </c>
      <c r="N562" s="228" t="s">
        <v>42</v>
      </c>
      <c r="O562" s="86"/>
      <c r="P562" s="229">
        <f>O562*H562</f>
        <v>0</v>
      </c>
      <c r="Q562" s="229">
        <v>0.00248</v>
      </c>
      <c r="R562" s="229">
        <f>Q562*H562</f>
        <v>0.029760000000000002</v>
      </c>
      <c r="S562" s="229">
        <v>0</v>
      </c>
      <c r="T562" s="230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31" t="s">
        <v>150</v>
      </c>
      <c r="AT562" s="231" t="s">
        <v>130</v>
      </c>
      <c r="AU562" s="231" t="s">
        <v>81</v>
      </c>
      <c r="AY562" s="19" t="s">
        <v>127</v>
      </c>
      <c r="BE562" s="232">
        <f>IF(N562="základní",J562,0)</f>
        <v>0</v>
      </c>
      <c r="BF562" s="232">
        <f>IF(N562="snížená",J562,0)</f>
        <v>0</v>
      </c>
      <c r="BG562" s="232">
        <f>IF(N562="zákl. přenesená",J562,0)</f>
        <v>0</v>
      </c>
      <c r="BH562" s="232">
        <f>IF(N562="sníž. přenesená",J562,0)</f>
        <v>0</v>
      </c>
      <c r="BI562" s="232">
        <f>IF(N562="nulová",J562,0)</f>
        <v>0</v>
      </c>
      <c r="BJ562" s="19" t="s">
        <v>79</v>
      </c>
      <c r="BK562" s="232">
        <f>ROUND(I562*H562,2)</f>
        <v>0</v>
      </c>
      <c r="BL562" s="19" t="s">
        <v>150</v>
      </c>
      <c r="BM562" s="231" t="s">
        <v>1270</v>
      </c>
    </row>
    <row r="563" s="2" customFormat="1">
      <c r="A563" s="40"/>
      <c r="B563" s="41"/>
      <c r="C563" s="42"/>
      <c r="D563" s="233" t="s">
        <v>137</v>
      </c>
      <c r="E563" s="42"/>
      <c r="F563" s="234" t="s">
        <v>1271</v>
      </c>
      <c r="G563" s="42"/>
      <c r="H563" s="42"/>
      <c r="I563" s="138"/>
      <c r="J563" s="42"/>
      <c r="K563" s="42"/>
      <c r="L563" s="46"/>
      <c r="M563" s="235"/>
      <c r="N563" s="236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137</v>
      </c>
      <c r="AU563" s="19" t="s">
        <v>81</v>
      </c>
    </row>
    <row r="564" s="13" customFormat="1">
      <c r="A564" s="13"/>
      <c r="B564" s="237"/>
      <c r="C564" s="238"/>
      <c r="D564" s="233" t="s">
        <v>138</v>
      </c>
      <c r="E564" s="239" t="s">
        <v>19</v>
      </c>
      <c r="F564" s="240" t="s">
        <v>1272</v>
      </c>
      <c r="G564" s="238"/>
      <c r="H564" s="241">
        <v>12</v>
      </c>
      <c r="I564" s="242"/>
      <c r="J564" s="238"/>
      <c r="K564" s="238"/>
      <c r="L564" s="243"/>
      <c r="M564" s="244"/>
      <c r="N564" s="245"/>
      <c r="O564" s="245"/>
      <c r="P564" s="245"/>
      <c r="Q564" s="245"/>
      <c r="R564" s="245"/>
      <c r="S564" s="245"/>
      <c r="T564" s="24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7" t="s">
        <v>138</v>
      </c>
      <c r="AU564" s="247" t="s">
        <v>81</v>
      </c>
      <c r="AV564" s="13" t="s">
        <v>81</v>
      </c>
      <c r="AW564" s="13" t="s">
        <v>33</v>
      </c>
      <c r="AX564" s="13" t="s">
        <v>79</v>
      </c>
      <c r="AY564" s="247" t="s">
        <v>127</v>
      </c>
    </row>
    <row r="565" s="2" customFormat="1" ht="16.5" customHeight="1">
      <c r="A565" s="40"/>
      <c r="B565" s="41"/>
      <c r="C565" s="220" t="s">
        <v>1273</v>
      </c>
      <c r="D565" s="220" t="s">
        <v>130</v>
      </c>
      <c r="E565" s="221" t="s">
        <v>1274</v>
      </c>
      <c r="F565" s="222" t="s">
        <v>1275</v>
      </c>
      <c r="G565" s="223" t="s">
        <v>296</v>
      </c>
      <c r="H565" s="224">
        <v>2</v>
      </c>
      <c r="I565" s="225"/>
      <c r="J565" s="226">
        <f>ROUND(I565*H565,2)</f>
        <v>0</v>
      </c>
      <c r="K565" s="222" t="s">
        <v>19</v>
      </c>
      <c r="L565" s="46"/>
      <c r="M565" s="227" t="s">
        <v>19</v>
      </c>
      <c r="N565" s="228" t="s">
        <v>42</v>
      </c>
      <c r="O565" s="86"/>
      <c r="P565" s="229">
        <f>O565*H565</f>
        <v>0</v>
      </c>
      <c r="Q565" s="229">
        <v>0.00248</v>
      </c>
      <c r="R565" s="229">
        <f>Q565*H565</f>
        <v>0.00496</v>
      </c>
      <c r="S565" s="229">
        <v>0</v>
      </c>
      <c r="T565" s="230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31" t="s">
        <v>150</v>
      </c>
      <c r="AT565" s="231" t="s">
        <v>130</v>
      </c>
      <c r="AU565" s="231" t="s">
        <v>81</v>
      </c>
      <c r="AY565" s="19" t="s">
        <v>127</v>
      </c>
      <c r="BE565" s="232">
        <f>IF(N565="základní",J565,0)</f>
        <v>0</v>
      </c>
      <c r="BF565" s="232">
        <f>IF(N565="snížená",J565,0)</f>
        <v>0</v>
      </c>
      <c r="BG565" s="232">
        <f>IF(N565="zákl. přenesená",J565,0)</f>
        <v>0</v>
      </c>
      <c r="BH565" s="232">
        <f>IF(N565="sníž. přenesená",J565,0)</f>
        <v>0</v>
      </c>
      <c r="BI565" s="232">
        <f>IF(N565="nulová",J565,0)</f>
        <v>0</v>
      </c>
      <c r="BJ565" s="19" t="s">
        <v>79</v>
      </c>
      <c r="BK565" s="232">
        <f>ROUND(I565*H565,2)</f>
        <v>0</v>
      </c>
      <c r="BL565" s="19" t="s">
        <v>150</v>
      </c>
      <c r="BM565" s="231" t="s">
        <v>1276</v>
      </c>
    </row>
    <row r="566" s="2" customFormat="1">
      <c r="A566" s="40"/>
      <c r="B566" s="41"/>
      <c r="C566" s="42"/>
      <c r="D566" s="233" t="s">
        <v>137</v>
      </c>
      <c r="E566" s="42"/>
      <c r="F566" s="234" t="s">
        <v>1275</v>
      </c>
      <c r="G566" s="42"/>
      <c r="H566" s="42"/>
      <c r="I566" s="138"/>
      <c r="J566" s="42"/>
      <c r="K566" s="42"/>
      <c r="L566" s="46"/>
      <c r="M566" s="235"/>
      <c r="N566" s="236"/>
      <c r="O566" s="86"/>
      <c r="P566" s="86"/>
      <c r="Q566" s="86"/>
      <c r="R566" s="86"/>
      <c r="S566" s="86"/>
      <c r="T566" s="87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137</v>
      </c>
      <c r="AU566" s="19" t="s">
        <v>81</v>
      </c>
    </row>
    <row r="567" s="2" customFormat="1" ht="16.5" customHeight="1">
      <c r="A567" s="40"/>
      <c r="B567" s="41"/>
      <c r="C567" s="220" t="s">
        <v>1277</v>
      </c>
      <c r="D567" s="220" t="s">
        <v>130</v>
      </c>
      <c r="E567" s="221" t="s">
        <v>1278</v>
      </c>
      <c r="F567" s="222" t="s">
        <v>1279</v>
      </c>
      <c r="G567" s="223" t="s">
        <v>363</v>
      </c>
      <c r="H567" s="224">
        <v>18</v>
      </c>
      <c r="I567" s="225"/>
      <c r="J567" s="226">
        <f>ROUND(I567*H567,2)</f>
        <v>0</v>
      </c>
      <c r="K567" s="222" t="s">
        <v>134</v>
      </c>
      <c r="L567" s="46"/>
      <c r="M567" s="227" t="s">
        <v>19</v>
      </c>
      <c r="N567" s="228" t="s">
        <v>42</v>
      </c>
      <c r="O567" s="86"/>
      <c r="P567" s="229">
        <f>O567*H567</f>
        <v>0</v>
      </c>
      <c r="Q567" s="229">
        <v>0.0039300000000000003</v>
      </c>
      <c r="R567" s="229">
        <f>Q567*H567</f>
        <v>0.070740000000000011</v>
      </c>
      <c r="S567" s="229">
        <v>0</v>
      </c>
      <c r="T567" s="230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31" t="s">
        <v>150</v>
      </c>
      <c r="AT567" s="231" t="s">
        <v>130</v>
      </c>
      <c r="AU567" s="231" t="s">
        <v>81</v>
      </c>
      <c r="AY567" s="19" t="s">
        <v>127</v>
      </c>
      <c r="BE567" s="232">
        <f>IF(N567="základní",J567,0)</f>
        <v>0</v>
      </c>
      <c r="BF567" s="232">
        <f>IF(N567="snížená",J567,0)</f>
        <v>0</v>
      </c>
      <c r="BG567" s="232">
        <f>IF(N567="zákl. přenesená",J567,0)</f>
        <v>0</v>
      </c>
      <c r="BH567" s="232">
        <f>IF(N567="sníž. přenesená",J567,0)</f>
        <v>0</v>
      </c>
      <c r="BI567" s="232">
        <f>IF(N567="nulová",J567,0)</f>
        <v>0</v>
      </c>
      <c r="BJ567" s="19" t="s">
        <v>79</v>
      </c>
      <c r="BK567" s="232">
        <f>ROUND(I567*H567,2)</f>
        <v>0</v>
      </c>
      <c r="BL567" s="19" t="s">
        <v>150</v>
      </c>
      <c r="BM567" s="231" t="s">
        <v>1280</v>
      </c>
    </row>
    <row r="568" s="2" customFormat="1">
      <c r="A568" s="40"/>
      <c r="B568" s="41"/>
      <c r="C568" s="42"/>
      <c r="D568" s="233" t="s">
        <v>137</v>
      </c>
      <c r="E568" s="42"/>
      <c r="F568" s="234" t="s">
        <v>1281</v>
      </c>
      <c r="G568" s="42"/>
      <c r="H568" s="42"/>
      <c r="I568" s="138"/>
      <c r="J568" s="42"/>
      <c r="K568" s="42"/>
      <c r="L568" s="46"/>
      <c r="M568" s="235"/>
      <c r="N568" s="236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137</v>
      </c>
      <c r="AU568" s="19" t="s">
        <v>81</v>
      </c>
    </row>
    <row r="569" s="13" customFormat="1">
      <c r="A569" s="13"/>
      <c r="B569" s="237"/>
      <c r="C569" s="238"/>
      <c r="D569" s="233" t="s">
        <v>138</v>
      </c>
      <c r="E569" s="239" t="s">
        <v>19</v>
      </c>
      <c r="F569" s="240" t="s">
        <v>1282</v>
      </c>
      <c r="G569" s="238"/>
      <c r="H569" s="241">
        <v>18</v>
      </c>
      <c r="I569" s="242"/>
      <c r="J569" s="238"/>
      <c r="K569" s="238"/>
      <c r="L569" s="243"/>
      <c r="M569" s="244"/>
      <c r="N569" s="245"/>
      <c r="O569" s="245"/>
      <c r="P569" s="245"/>
      <c r="Q569" s="245"/>
      <c r="R569" s="245"/>
      <c r="S569" s="245"/>
      <c r="T569" s="246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7" t="s">
        <v>138</v>
      </c>
      <c r="AU569" s="247" t="s">
        <v>81</v>
      </c>
      <c r="AV569" s="13" t="s">
        <v>81</v>
      </c>
      <c r="AW569" s="13" t="s">
        <v>33</v>
      </c>
      <c r="AX569" s="13" t="s">
        <v>79</v>
      </c>
      <c r="AY569" s="247" t="s">
        <v>127</v>
      </c>
    </row>
    <row r="570" s="2" customFormat="1" ht="16.5" customHeight="1">
      <c r="A570" s="40"/>
      <c r="B570" s="41"/>
      <c r="C570" s="220" t="s">
        <v>1283</v>
      </c>
      <c r="D570" s="220" t="s">
        <v>130</v>
      </c>
      <c r="E570" s="221" t="s">
        <v>1284</v>
      </c>
      <c r="F570" s="222" t="s">
        <v>1285</v>
      </c>
      <c r="G570" s="223" t="s">
        <v>296</v>
      </c>
      <c r="H570" s="224">
        <v>2</v>
      </c>
      <c r="I570" s="225"/>
      <c r="J570" s="226">
        <f>ROUND(I570*H570,2)</f>
        <v>0</v>
      </c>
      <c r="K570" s="222" t="s">
        <v>19</v>
      </c>
      <c r="L570" s="46"/>
      <c r="M570" s="227" t="s">
        <v>19</v>
      </c>
      <c r="N570" s="228" t="s">
        <v>42</v>
      </c>
      <c r="O570" s="86"/>
      <c r="P570" s="229">
        <f>O570*H570</f>
        <v>0</v>
      </c>
      <c r="Q570" s="229">
        <v>0</v>
      </c>
      <c r="R570" s="229">
        <f>Q570*H570</f>
        <v>0</v>
      </c>
      <c r="S570" s="229">
        <v>0</v>
      </c>
      <c r="T570" s="230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31" t="s">
        <v>150</v>
      </c>
      <c r="AT570" s="231" t="s">
        <v>130</v>
      </c>
      <c r="AU570" s="231" t="s">
        <v>81</v>
      </c>
      <c r="AY570" s="19" t="s">
        <v>127</v>
      </c>
      <c r="BE570" s="232">
        <f>IF(N570="základní",J570,0)</f>
        <v>0</v>
      </c>
      <c r="BF570" s="232">
        <f>IF(N570="snížená",J570,0)</f>
        <v>0</v>
      </c>
      <c r="BG570" s="232">
        <f>IF(N570="zákl. přenesená",J570,0)</f>
        <v>0</v>
      </c>
      <c r="BH570" s="232">
        <f>IF(N570="sníž. přenesená",J570,0)</f>
        <v>0</v>
      </c>
      <c r="BI570" s="232">
        <f>IF(N570="nulová",J570,0)</f>
        <v>0</v>
      </c>
      <c r="BJ570" s="19" t="s">
        <v>79</v>
      </c>
      <c r="BK570" s="232">
        <f>ROUND(I570*H570,2)</f>
        <v>0</v>
      </c>
      <c r="BL570" s="19" t="s">
        <v>150</v>
      </c>
      <c r="BM570" s="231" t="s">
        <v>1286</v>
      </c>
    </row>
    <row r="571" s="2" customFormat="1">
      <c r="A571" s="40"/>
      <c r="B571" s="41"/>
      <c r="C571" s="42"/>
      <c r="D571" s="233" t="s">
        <v>137</v>
      </c>
      <c r="E571" s="42"/>
      <c r="F571" s="234" t="s">
        <v>1285</v>
      </c>
      <c r="G571" s="42"/>
      <c r="H571" s="42"/>
      <c r="I571" s="138"/>
      <c r="J571" s="42"/>
      <c r="K571" s="42"/>
      <c r="L571" s="46"/>
      <c r="M571" s="235"/>
      <c r="N571" s="236"/>
      <c r="O571" s="86"/>
      <c r="P571" s="86"/>
      <c r="Q571" s="86"/>
      <c r="R571" s="86"/>
      <c r="S571" s="86"/>
      <c r="T571" s="87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137</v>
      </c>
      <c r="AU571" s="19" t="s">
        <v>81</v>
      </c>
    </row>
    <row r="572" s="14" customFormat="1">
      <c r="A572" s="14"/>
      <c r="B572" s="248"/>
      <c r="C572" s="249"/>
      <c r="D572" s="233" t="s">
        <v>138</v>
      </c>
      <c r="E572" s="250" t="s">
        <v>19</v>
      </c>
      <c r="F572" s="251" t="s">
        <v>1287</v>
      </c>
      <c r="G572" s="249"/>
      <c r="H572" s="250" t="s">
        <v>19</v>
      </c>
      <c r="I572" s="252"/>
      <c r="J572" s="249"/>
      <c r="K572" s="249"/>
      <c r="L572" s="253"/>
      <c r="M572" s="254"/>
      <c r="N572" s="255"/>
      <c r="O572" s="255"/>
      <c r="P572" s="255"/>
      <c r="Q572" s="255"/>
      <c r="R572" s="255"/>
      <c r="S572" s="255"/>
      <c r="T572" s="256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7" t="s">
        <v>138</v>
      </c>
      <c r="AU572" s="257" t="s">
        <v>81</v>
      </c>
      <c r="AV572" s="14" t="s">
        <v>79</v>
      </c>
      <c r="AW572" s="14" t="s">
        <v>33</v>
      </c>
      <c r="AX572" s="14" t="s">
        <v>71</v>
      </c>
      <c r="AY572" s="257" t="s">
        <v>127</v>
      </c>
    </row>
    <row r="573" s="14" customFormat="1">
      <c r="A573" s="14"/>
      <c r="B573" s="248"/>
      <c r="C573" s="249"/>
      <c r="D573" s="233" t="s">
        <v>138</v>
      </c>
      <c r="E573" s="250" t="s">
        <v>19</v>
      </c>
      <c r="F573" s="251" t="s">
        <v>1288</v>
      </c>
      <c r="G573" s="249"/>
      <c r="H573" s="250" t="s">
        <v>19</v>
      </c>
      <c r="I573" s="252"/>
      <c r="J573" s="249"/>
      <c r="K573" s="249"/>
      <c r="L573" s="253"/>
      <c r="M573" s="254"/>
      <c r="N573" s="255"/>
      <c r="O573" s="255"/>
      <c r="P573" s="255"/>
      <c r="Q573" s="255"/>
      <c r="R573" s="255"/>
      <c r="S573" s="255"/>
      <c r="T573" s="256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7" t="s">
        <v>138</v>
      </c>
      <c r="AU573" s="257" t="s">
        <v>81</v>
      </c>
      <c r="AV573" s="14" t="s">
        <v>79</v>
      </c>
      <c r="AW573" s="14" t="s">
        <v>33</v>
      </c>
      <c r="AX573" s="14" t="s">
        <v>71</v>
      </c>
      <c r="AY573" s="257" t="s">
        <v>127</v>
      </c>
    </row>
    <row r="574" s="14" customFormat="1">
      <c r="A574" s="14"/>
      <c r="B574" s="248"/>
      <c r="C574" s="249"/>
      <c r="D574" s="233" t="s">
        <v>138</v>
      </c>
      <c r="E574" s="250" t="s">
        <v>19</v>
      </c>
      <c r="F574" s="251" t="s">
        <v>1289</v>
      </c>
      <c r="G574" s="249"/>
      <c r="H574" s="250" t="s">
        <v>19</v>
      </c>
      <c r="I574" s="252"/>
      <c r="J574" s="249"/>
      <c r="K574" s="249"/>
      <c r="L574" s="253"/>
      <c r="M574" s="254"/>
      <c r="N574" s="255"/>
      <c r="O574" s="255"/>
      <c r="P574" s="255"/>
      <c r="Q574" s="255"/>
      <c r="R574" s="255"/>
      <c r="S574" s="255"/>
      <c r="T574" s="256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7" t="s">
        <v>138</v>
      </c>
      <c r="AU574" s="257" t="s">
        <v>81</v>
      </c>
      <c r="AV574" s="14" t="s">
        <v>79</v>
      </c>
      <c r="AW574" s="14" t="s">
        <v>33</v>
      </c>
      <c r="AX574" s="14" t="s">
        <v>71</v>
      </c>
      <c r="AY574" s="257" t="s">
        <v>127</v>
      </c>
    </row>
    <row r="575" s="14" customFormat="1">
      <c r="A575" s="14"/>
      <c r="B575" s="248"/>
      <c r="C575" s="249"/>
      <c r="D575" s="233" t="s">
        <v>138</v>
      </c>
      <c r="E575" s="250" t="s">
        <v>19</v>
      </c>
      <c r="F575" s="251" t="s">
        <v>1290</v>
      </c>
      <c r="G575" s="249"/>
      <c r="H575" s="250" t="s">
        <v>19</v>
      </c>
      <c r="I575" s="252"/>
      <c r="J575" s="249"/>
      <c r="K575" s="249"/>
      <c r="L575" s="253"/>
      <c r="M575" s="254"/>
      <c r="N575" s="255"/>
      <c r="O575" s="255"/>
      <c r="P575" s="255"/>
      <c r="Q575" s="255"/>
      <c r="R575" s="255"/>
      <c r="S575" s="255"/>
      <c r="T575" s="256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7" t="s">
        <v>138</v>
      </c>
      <c r="AU575" s="257" t="s">
        <v>81</v>
      </c>
      <c r="AV575" s="14" t="s">
        <v>79</v>
      </c>
      <c r="AW575" s="14" t="s">
        <v>33</v>
      </c>
      <c r="AX575" s="14" t="s">
        <v>71</v>
      </c>
      <c r="AY575" s="257" t="s">
        <v>127</v>
      </c>
    </row>
    <row r="576" s="14" customFormat="1">
      <c r="A576" s="14"/>
      <c r="B576" s="248"/>
      <c r="C576" s="249"/>
      <c r="D576" s="233" t="s">
        <v>138</v>
      </c>
      <c r="E576" s="250" t="s">
        <v>19</v>
      </c>
      <c r="F576" s="251" t="s">
        <v>1291</v>
      </c>
      <c r="G576" s="249"/>
      <c r="H576" s="250" t="s">
        <v>19</v>
      </c>
      <c r="I576" s="252"/>
      <c r="J576" s="249"/>
      <c r="K576" s="249"/>
      <c r="L576" s="253"/>
      <c r="M576" s="254"/>
      <c r="N576" s="255"/>
      <c r="O576" s="255"/>
      <c r="P576" s="255"/>
      <c r="Q576" s="255"/>
      <c r="R576" s="255"/>
      <c r="S576" s="255"/>
      <c r="T576" s="256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7" t="s">
        <v>138</v>
      </c>
      <c r="AU576" s="257" t="s">
        <v>81</v>
      </c>
      <c r="AV576" s="14" t="s">
        <v>79</v>
      </c>
      <c r="AW576" s="14" t="s">
        <v>33</v>
      </c>
      <c r="AX576" s="14" t="s">
        <v>71</v>
      </c>
      <c r="AY576" s="257" t="s">
        <v>127</v>
      </c>
    </row>
    <row r="577" s="14" customFormat="1">
      <c r="A577" s="14"/>
      <c r="B577" s="248"/>
      <c r="C577" s="249"/>
      <c r="D577" s="233" t="s">
        <v>138</v>
      </c>
      <c r="E577" s="250" t="s">
        <v>19</v>
      </c>
      <c r="F577" s="251" t="s">
        <v>1292</v>
      </c>
      <c r="G577" s="249"/>
      <c r="H577" s="250" t="s">
        <v>19</v>
      </c>
      <c r="I577" s="252"/>
      <c r="J577" s="249"/>
      <c r="K577" s="249"/>
      <c r="L577" s="253"/>
      <c r="M577" s="254"/>
      <c r="N577" s="255"/>
      <c r="O577" s="255"/>
      <c r="P577" s="255"/>
      <c r="Q577" s="255"/>
      <c r="R577" s="255"/>
      <c r="S577" s="255"/>
      <c r="T577" s="256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7" t="s">
        <v>138</v>
      </c>
      <c r="AU577" s="257" t="s">
        <v>81</v>
      </c>
      <c r="AV577" s="14" t="s">
        <v>79</v>
      </c>
      <c r="AW577" s="14" t="s">
        <v>33</v>
      </c>
      <c r="AX577" s="14" t="s">
        <v>71</v>
      </c>
      <c r="AY577" s="257" t="s">
        <v>127</v>
      </c>
    </row>
    <row r="578" s="13" customFormat="1">
      <c r="A578" s="13"/>
      <c r="B578" s="237"/>
      <c r="C578" s="238"/>
      <c r="D578" s="233" t="s">
        <v>138</v>
      </c>
      <c r="E578" s="239" t="s">
        <v>19</v>
      </c>
      <c r="F578" s="240" t="s">
        <v>81</v>
      </c>
      <c r="G578" s="238"/>
      <c r="H578" s="241">
        <v>2</v>
      </c>
      <c r="I578" s="242"/>
      <c r="J578" s="238"/>
      <c r="K578" s="238"/>
      <c r="L578" s="243"/>
      <c r="M578" s="244"/>
      <c r="N578" s="245"/>
      <c r="O578" s="245"/>
      <c r="P578" s="245"/>
      <c r="Q578" s="245"/>
      <c r="R578" s="245"/>
      <c r="S578" s="245"/>
      <c r="T578" s="246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7" t="s">
        <v>138</v>
      </c>
      <c r="AU578" s="247" t="s">
        <v>81</v>
      </c>
      <c r="AV578" s="13" t="s">
        <v>81</v>
      </c>
      <c r="AW578" s="13" t="s">
        <v>33</v>
      </c>
      <c r="AX578" s="13" t="s">
        <v>79</v>
      </c>
      <c r="AY578" s="247" t="s">
        <v>127</v>
      </c>
    </row>
    <row r="579" s="2" customFormat="1" ht="16.5" customHeight="1">
      <c r="A579" s="40"/>
      <c r="B579" s="41"/>
      <c r="C579" s="220" t="s">
        <v>1293</v>
      </c>
      <c r="D579" s="220" t="s">
        <v>130</v>
      </c>
      <c r="E579" s="221" t="s">
        <v>1294</v>
      </c>
      <c r="F579" s="222" t="s">
        <v>1295</v>
      </c>
      <c r="G579" s="223" t="s">
        <v>296</v>
      </c>
      <c r="H579" s="224">
        <v>1</v>
      </c>
      <c r="I579" s="225"/>
      <c r="J579" s="226">
        <f>ROUND(I579*H579,2)</f>
        <v>0</v>
      </c>
      <c r="K579" s="222" t="s">
        <v>19</v>
      </c>
      <c r="L579" s="46"/>
      <c r="M579" s="227" t="s">
        <v>19</v>
      </c>
      <c r="N579" s="228" t="s">
        <v>42</v>
      </c>
      <c r="O579" s="86"/>
      <c r="P579" s="229">
        <f>O579*H579</f>
        <v>0</v>
      </c>
      <c r="Q579" s="229">
        <v>0</v>
      </c>
      <c r="R579" s="229">
        <f>Q579*H579</f>
        <v>0</v>
      </c>
      <c r="S579" s="229">
        <v>0</v>
      </c>
      <c r="T579" s="230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31" t="s">
        <v>150</v>
      </c>
      <c r="AT579" s="231" t="s">
        <v>130</v>
      </c>
      <c r="AU579" s="231" t="s">
        <v>81</v>
      </c>
      <c r="AY579" s="19" t="s">
        <v>127</v>
      </c>
      <c r="BE579" s="232">
        <f>IF(N579="základní",J579,0)</f>
        <v>0</v>
      </c>
      <c r="BF579" s="232">
        <f>IF(N579="snížená",J579,0)</f>
        <v>0</v>
      </c>
      <c r="BG579" s="232">
        <f>IF(N579="zákl. přenesená",J579,0)</f>
        <v>0</v>
      </c>
      <c r="BH579" s="232">
        <f>IF(N579="sníž. přenesená",J579,0)</f>
        <v>0</v>
      </c>
      <c r="BI579" s="232">
        <f>IF(N579="nulová",J579,0)</f>
        <v>0</v>
      </c>
      <c r="BJ579" s="19" t="s">
        <v>79</v>
      </c>
      <c r="BK579" s="232">
        <f>ROUND(I579*H579,2)</f>
        <v>0</v>
      </c>
      <c r="BL579" s="19" t="s">
        <v>150</v>
      </c>
      <c r="BM579" s="231" t="s">
        <v>1296</v>
      </c>
    </row>
    <row r="580" s="2" customFormat="1">
      <c r="A580" s="40"/>
      <c r="B580" s="41"/>
      <c r="C580" s="42"/>
      <c r="D580" s="233" t="s">
        <v>137</v>
      </c>
      <c r="E580" s="42"/>
      <c r="F580" s="234" t="s">
        <v>1295</v>
      </c>
      <c r="G580" s="42"/>
      <c r="H580" s="42"/>
      <c r="I580" s="138"/>
      <c r="J580" s="42"/>
      <c r="K580" s="42"/>
      <c r="L580" s="46"/>
      <c r="M580" s="235"/>
      <c r="N580" s="236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137</v>
      </c>
      <c r="AU580" s="19" t="s">
        <v>81</v>
      </c>
    </row>
    <row r="581" s="14" customFormat="1">
      <c r="A581" s="14"/>
      <c r="B581" s="248"/>
      <c r="C581" s="249"/>
      <c r="D581" s="233" t="s">
        <v>138</v>
      </c>
      <c r="E581" s="250" t="s">
        <v>19</v>
      </c>
      <c r="F581" s="251" t="s">
        <v>1297</v>
      </c>
      <c r="G581" s="249"/>
      <c r="H581" s="250" t="s">
        <v>19</v>
      </c>
      <c r="I581" s="252"/>
      <c r="J581" s="249"/>
      <c r="K581" s="249"/>
      <c r="L581" s="253"/>
      <c r="M581" s="254"/>
      <c r="N581" s="255"/>
      <c r="O581" s="255"/>
      <c r="P581" s="255"/>
      <c r="Q581" s="255"/>
      <c r="R581" s="255"/>
      <c r="S581" s="255"/>
      <c r="T581" s="25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7" t="s">
        <v>138</v>
      </c>
      <c r="AU581" s="257" t="s">
        <v>81</v>
      </c>
      <c r="AV581" s="14" t="s">
        <v>79</v>
      </c>
      <c r="AW581" s="14" t="s">
        <v>33</v>
      </c>
      <c r="AX581" s="14" t="s">
        <v>71</v>
      </c>
      <c r="AY581" s="257" t="s">
        <v>127</v>
      </c>
    </row>
    <row r="582" s="14" customFormat="1">
      <c r="A582" s="14"/>
      <c r="B582" s="248"/>
      <c r="C582" s="249"/>
      <c r="D582" s="233" t="s">
        <v>138</v>
      </c>
      <c r="E582" s="250" t="s">
        <v>19</v>
      </c>
      <c r="F582" s="251" t="s">
        <v>1298</v>
      </c>
      <c r="G582" s="249"/>
      <c r="H582" s="250" t="s">
        <v>19</v>
      </c>
      <c r="I582" s="252"/>
      <c r="J582" s="249"/>
      <c r="K582" s="249"/>
      <c r="L582" s="253"/>
      <c r="M582" s="254"/>
      <c r="N582" s="255"/>
      <c r="O582" s="255"/>
      <c r="P582" s="255"/>
      <c r="Q582" s="255"/>
      <c r="R582" s="255"/>
      <c r="S582" s="255"/>
      <c r="T582" s="256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7" t="s">
        <v>138</v>
      </c>
      <c r="AU582" s="257" t="s">
        <v>81</v>
      </c>
      <c r="AV582" s="14" t="s">
        <v>79</v>
      </c>
      <c r="AW582" s="14" t="s">
        <v>33</v>
      </c>
      <c r="AX582" s="14" t="s">
        <v>71</v>
      </c>
      <c r="AY582" s="257" t="s">
        <v>127</v>
      </c>
    </row>
    <row r="583" s="14" customFormat="1">
      <c r="A583" s="14"/>
      <c r="B583" s="248"/>
      <c r="C583" s="249"/>
      <c r="D583" s="233" t="s">
        <v>138</v>
      </c>
      <c r="E583" s="250" t="s">
        <v>19</v>
      </c>
      <c r="F583" s="251" t="s">
        <v>1299</v>
      </c>
      <c r="G583" s="249"/>
      <c r="H583" s="250" t="s">
        <v>19</v>
      </c>
      <c r="I583" s="252"/>
      <c r="J583" s="249"/>
      <c r="K583" s="249"/>
      <c r="L583" s="253"/>
      <c r="M583" s="254"/>
      <c r="N583" s="255"/>
      <c r="O583" s="255"/>
      <c r="P583" s="255"/>
      <c r="Q583" s="255"/>
      <c r="R583" s="255"/>
      <c r="S583" s="255"/>
      <c r="T583" s="256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7" t="s">
        <v>138</v>
      </c>
      <c r="AU583" s="257" t="s">
        <v>81</v>
      </c>
      <c r="AV583" s="14" t="s">
        <v>79</v>
      </c>
      <c r="AW583" s="14" t="s">
        <v>33</v>
      </c>
      <c r="AX583" s="14" t="s">
        <v>71</v>
      </c>
      <c r="AY583" s="257" t="s">
        <v>127</v>
      </c>
    </row>
    <row r="584" s="14" customFormat="1">
      <c r="A584" s="14"/>
      <c r="B584" s="248"/>
      <c r="C584" s="249"/>
      <c r="D584" s="233" t="s">
        <v>138</v>
      </c>
      <c r="E584" s="250" t="s">
        <v>19</v>
      </c>
      <c r="F584" s="251" t="s">
        <v>1300</v>
      </c>
      <c r="G584" s="249"/>
      <c r="H584" s="250" t="s">
        <v>19</v>
      </c>
      <c r="I584" s="252"/>
      <c r="J584" s="249"/>
      <c r="K584" s="249"/>
      <c r="L584" s="253"/>
      <c r="M584" s="254"/>
      <c r="N584" s="255"/>
      <c r="O584" s="255"/>
      <c r="P584" s="255"/>
      <c r="Q584" s="255"/>
      <c r="R584" s="255"/>
      <c r="S584" s="255"/>
      <c r="T584" s="256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7" t="s">
        <v>138</v>
      </c>
      <c r="AU584" s="257" t="s">
        <v>81</v>
      </c>
      <c r="AV584" s="14" t="s">
        <v>79</v>
      </c>
      <c r="AW584" s="14" t="s">
        <v>33</v>
      </c>
      <c r="AX584" s="14" t="s">
        <v>71</v>
      </c>
      <c r="AY584" s="257" t="s">
        <v>127</v>
      </c>
    </row>
    <row r="585" s="14" customFormat="1">
      <c r="A585" s="14"/>
      <c r="B585" s="248"/>
      <c r="C585" s="249"/>
      <c r="D585" s="233" t="s">
        <v>138</v>
      </c>
      <c r="E585" s="250" t="s">
        <v>19</v>
      </c>
      <c r="F585" s="251" t="s">
        <v>1292</v>
      </c>
      <c r="G585" s="249"/>
      <c r="H585" s="250" t="s">
        <v>19</v>
      </c>
      <c r="I585" s="252"/>
      <c r="J585" s="249"/>
      <c r="K585" s="249"/>
      <c r="L585" s="253"/>
      <c r="M585" s="254"/>
      <c r="N585" s="255"/>
      <c r="O585" s="255"/>
      <c r="P585" s="255"/>
      <c r="Q585" s="255"/>
      <c r="R585" s="255"/>
      <c r="S585" s="255"/>
      <c r="T585" s="256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7" t="s">
        <v>138</v>
      </c>
      <c r="AU585" s="257" t="s">
        <v>81</v>
      </c>
      <c r="AV585" s="14" t="s">
        <v>79</v>
      </c>
      <c r="AW585" s="14" t="s">
        <v>33</v>
      </c>
      <c r="AX585" s="14" t="s">
        <v>71</v>
      </c>
      <c r="AY585" s="257" t="s">
        <v>127</v>
      </c>
    </row>
    <row r="586" s="13" customFormat="1">
      <c r="A586" s="13"/>
      <c r="B586" s="237"/>
      <c r="C586" s="238"/>
      <c r="D586" s="233" t="s">
        <v>138</v>
      </c>
      <c r="E586" s="239" t="s">
        <v>19</v>
      </c>
      <c r="F586" s="240" t="s">
        <v>79</v>
      </c>
      <c r="G586" s="238"/>
      <c r="H586" s="241">
        <v>1</v>
      </c>
      <c r="I586" s="242"/>
      <c r="J586" s="238"/>
      <c r="K586" s="238"/>
      <c r="L586" s="243"/>
      <c r="M586" s="244"/>
      <c r="N586" s="245"/>
      <c r="O586" s="245"/>
      <c r="P586" s="245"/>
      <c r="Q586" s="245"/>
      <c r="R586" s="245"/>
      <c r="S586" s="245"/>
      <c r="T586" s="246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7" t="s">
        <v>138</v>
      </c>
      <c r="AU586" s="247" t="s">
        <v>81</v>
      </c>
      <c r="AV586" s="13" t="s">
        <v>81</v>
      </c>
      <c r="AW586" s="13" t="s">
        <v>33</v>
      </c>
      <c r="AX586" s="13" t="s">
        <v>79</v>
      </c>
      <c r="AY586" s="247" t="s">
        <v>127</v>
      </c>
    </row>
    <row r="587" s="12" customFormat="1" ht="22.8" customHeight="1">
      <c r="A587" s="12"/>
      <c r="B587" s="204"/>
      <c r="C587" s="205"/>
      <c r="D587" s="206" t="s">
        <v>70</v>
      </c>
      <c r="E587" s="218" t="s">
        <v>172</v>
      </c>
      <c r="F587" s="218" t="s">
        <v>432</v>
      </c>
      <c r="G587" s="205"/>
      <c r="H587" s="205"/>
      <c r="I587" s="208"/>
      <c r="J587" s="219">
        <f>BK587</f>
        <v>0</v>
      </c>
      <c r="K587" s="205"/>
      <c r="L587" s="210"/>
      <c r="M587" s="211"/>
      <c r="N587" s="212"/>
      <c r="O587" s="212"/>
      <c r="P587" s="213">
        <f>SUM(P588:P837)</f>
        <v>0</v>
      </c>
      <c r="Q587" s="212"/>
      <c r="R587" s="213">
        <f>SUM(R588:R837)</f>
        <v>84.811801819999971</v>
      </c>
      <c r="S587" s="212"/>
      <c r="T587" s="214">
        <f>SUM(T588:T837)</f>
        <v>30.316100000000002</v>
      </c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R587" s="215" t="s">
        <v>79</v>
      </c>
      <c r="AT587" s="216" t="s">
        <v>70</v>
      </c>
      <c r="AU587" s="216" t="s">
        <v>79</v>
      </c>
      <c r="AY587" s="215" t="s">
        <v>127</v>
      </c>
      <c r="BK587" s="217">
        <f>SUM(BK588:BK837)</f>
        <v>0</v>
      </c>
    </row>
    <row r="588" s="2" customFormat="1" ht="16.5" customHeight="1">
      <c r="A588" s="40"/>
      <c r="B588" s="41"/>
      <c r="C588" s="220" t="s">
        <v>1301</v>
      </c>
      <c r="D588" s="220" t="s">
        <v>130</v>
      </c>
      <c r="E588" s="221" t="s">
        <v>1302</v>
      </c>
      <c r="F588" s="222" t="s">
        <v>1303</v>
      </c>
      <c r="G588" s="223" t="s">
        <v>363</v>
      </c>
      <c r="H588" s="224">
        <v>143.59999999999999</v>
      </c>
      <c r="I588" s="225"/>
      <c r="J588" s="226">
        <f>ROUND(I588*H588,2)</f>
        <v>0</v>
      </c>
      <c r="K588" s="222" t="s">
        <v>19</v>
      </c>
      <c r="L588" s="46"/>
      <c r="M588" s="227" t="s">
        <v>19</v>
      </c>
      <c r="N588" s="228" t="s">
        <v>42</v>
      </c>
      <c r="O588" s="86"/>
      <c r="P588" s="229">
        <f>O588*H588</f>
        <v>0</v>
      </c>
      <c r="Q588" s="229">
        <v>0</v>
      </c>
      <c r="R588" s="229">
        <f>Q588*H588</f>
        <v>0</v>
      </c>
      <c r="S588" s="229">
        <v>0</v>
      </c>
      <c r="T588" s="230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31" t="s">
        <v>150</v>
      </c>
      <c r="AT588" s="231" t="s">
        <v>130</v>
      </c>
      <c r="AU588" s="231" t="s">
        <v>81</v>
      </c>
      <c r="AY588" s="19" t="s">
        <v>127</v>
      </c>
      <c r="BE588" s="232">
        <f>IF(N588="základní",J588,0)</f>
        <v>0</v>
      </c>
      <c r="BF588" s="232">
        <f>IF(N588="snížená",J588,0)</f>
        <v>0</v>
      </c>
      <c r="BG588" s="232">
        <f>IF(N588="zákl. přenesená",J588,0)</f>
        <v>0</v>
      </c>
      <c r="BH588" s="232">
        <f>IF(N588="sníž. přenesená",J588,0)</f>
        <v>0</v>
      </c>
      <c r="BI588" s="232">
        <f>IF(N588="nulová",J588,0)</f>
        <v>0</v>
      </c>
      <c r="BJ588" s="19" t="s">
        <v>79</v>
      </c>
      <c r="BK588" s="232">
        <f>ROUND(I588*H588,2)</f>
        <v>0</v>
      </c>
      <c r="BL588" s="19" t="s">
        <v>150</v>
      </c>
      <c r="BM588" s="231" t="s">
        <v>1304</v>
      </c>
    </row>
    <row r="589" s="2" customFormat="1">
      <c r="A589" s="40"/>
      <c r="B589" s="41"/>
      <c r="C589" s="42"/>
      <c r="D589" s="233" t="s">
        <v>137</v>
      </c>
      <c r="E589" s="42"/>
      <c r="F589" s="234" t="s">
        <v>1303</v>
      </c>
      <c r="G589" s="42"/>
      <c r="H589" s="42"/>
      <c r="I589" s="138"/>
      <c r="J589" s="42"/>
      <c r="K589" s="42"/>
      <c r="L589" s="46"/>
      <c r="M589" s="235"/>
      <c r="N589" s="236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137</v>
      </c>
      <c r="AU589" s="19" t="s">
        <v>81</v>
      </c>
    </row>
    <row r="590" s="13" customFormat="1">
      <c r="A590" s="13"/>
      <c r="B590" s="237"/>
      <c r="C590" s="238"/>
      <c r="D590" s="233" t="s">
        <v>138</v>
      </c>
      <c r="E590" s="239" t="s">
        <v>19</v>
      </c>
      <c r="F590" s="240" t="s">
        <v>1305</v>
      </c>
      <c r="G590" s="238"/>
      <c r="H590" s="241">
        <v>143.59999999999999</v>
      </c>
      <c r="I590" s="242"/>
      <c r="J590" s="238"/>
      <c r="K590" s="238"/>
      <c r="L590" s="243"/>
      <c r="M590" s="244"/>
      <c r="N590" s="245"/>
      <c r="O590" s="245"/>
      <c r="P590" s="245"/>
      <c r="Q590" s="245"/>
      <c r="R590" s="245"/>
      <c r="S590" s="245"/>
      <c r="T590" s="246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7" t="s">
        <v>138</v>
      </c>
      <c r="AU590" s="247" t="s">
        <v>81</v>
      </c>
      <c r="AV590" s="13" t="s">
        <v>81</v>
      </c>
      <c r="AW590" s="13" t="s">
        <v>33</v>
      </c>
      <c r="AX590" s="13" t="s">
        <v>79</v>
      </c>
      <c r="AY590" s="247" t="s">
        <v>127</v>
      </c>
    </row>
    <row r="591" s="2" customFormat="1" ht="16.5" customHeight="1">
      <c r="A591" s="40"/>
      <c r="B591" s="41"/>
      <c r="C591" s="220" t="s">
        <v>1306</v>
      </c>
      <c r="D591" s="220" t="s">
        <v>130</v>
      </c>
      <c r="E591" s="221" t="s">
        <v>1307</v>
      </c>
      <c r="F591" s="222" t="s">
        <v>1308</v>
      </c>
      <c r="G591" s="223" t="s">
        <v>296</v>
      </c>
      <c r="H591" s="224">
        <v>14</v>
      </c>
      <c r="I591" s="225"/>
      <c r="J591" s="226">
        <f>ROUND(I591*H591,2)</f>
        <v>0</v>
      </c>
      <c r="K591" s="222" t="s">
        <v>19</v>
      </c>
      <c r="L591" s="46"/>
      <c r="M591" s="227" t="s">
        <v>19</v>
      </c>
      <c r="N591" s="228" t="s">
        <v>42</v>
      </c>
      <c r="O591" s="86"/>
      <c r="P591" s="229">
        <f>O591*H591</f>
        <v>0</v>
      </c>
      <c r="Q591" s="229">
        <v>0</v>
      </c>
      <c r="R591" s="229">
        <f>Q591*H591</f>
        <v>0</v>
      </c>
      <c r="S591" s="229">
        <v>0</v>
      </c>
      <c r="T591" s="230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31" t="s">
        <v>150</v>
      </c>
      <c r="AT591" s="231" t="s">
        <v>130</v>
      </c>
      <c r="AU591" s="231" t="s">
        <v>81</v>
      </c>
      <c r="AY591" s="19" t="s">
        <v>127</v>
      </c>
      <c r="BE591" s="232">
        <f>IF(N591="základní",J591,0)</f>
        <v>0</v>
      </c>
      <c r="BF591" s="232">
        <f>IF(N591="snížená",J591,0)</f>
        <v>0</v>
      </c>
      <c r="BG591" s="232">
        <f>IF(N591="zákl. přenesená",J591,0)</f>
        <v>0</v>
      </c>
      <c r="BH591" s="232">
        <f>IF(N591="sníž. přenesená",J591,0)</f>
        <v>0</v>
      </c>
      <c r="BI591" s="232">
        <f>IF(N591="nulová",J591,0)</f>
        <v>0</v>
      </c>
      <c r="BJ591" s="19" t="s">
        <v>79</v>
      </c>
      <c r="BK591" s="232">
        <f>ROUND(I591*H591,2)</f>
        <v>0</v>
      </c>
      <c r="BL591" s="19" t="s">
        <v>150</v>
      </c>
      <c r="BM591" s="231" t="s">
        <v>1309</v>
      </c>
    </row>
    <row r="592" s="2" customFormat="1">
      <c r="A592" s="40"/>
      <c r="B592" s="41"/>
      <c r="C592" s="42"/>
      <c r="D592" s="233" t="s">
        <v>137</v>
      </c>
      <c r="E592" s="42"/>
      <c r="F592" s="234" t="s">
        <v>1308</v>
      </c>
      <c r="G592" s="42"/>
      <c r="H592" s="42"/>
      <c r="I592" s="138"/>
      <c r="J592" s="42"/>
      <c r="K592" s="42"/>
      <c r="L592" s="46"/>
      <c r="M592" s="235"/>
      <c r="N592" s="236"/>
      <c r="O592" s="86"/>
      <c r="P592" s="86"/>
      <c r="Q592" s="86"/>
      <c r="R592" s="86"/>
      <c r="S592" s="86"/>
      <c r="T592" s="87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T592" s="19" t="s">
        <v>137</v>
      </c>
      <c r="AU592" s="19" t="s">
        <v>81</v>
      </c>
    </row>
    <row r="593" s="13" customFormat="1">
      <c r="A593" s="13"/>
      <c r="B593" s="237"/>
      <c r="C593" s="238"/>
      <c r="D593" s="233" t="s">
        <v>138</v>
      </c>
      <c r="E593" s="239" t="s">
        <v>19</v>
      </c>
      <c r="F593" s="240" t="s">
        <v>1310</v>
      </c>
      <c r="G593" s="238"/>
      <c r="H593" s="241">
        <v>4</v>
      </c>
      <c r="I593" s="242"/>
      <c r="J593" s="238"/>
      <c r="K593" s="238"/>
      <c r="L593" s="243"/>
      <c r="M593" s="244"/>
      <c r="N593" s="245"/>
      <c r="O593" s="245"/>
      <c r="P593" s="245"/>
      <c r="Q593" s="245"/>
      <c r="R593" s="245"/>
      <c r="S593" s="245"/>
      <c r="T593" s="246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7" t="s">
        <v>138</v>
      </c>
      <c r="AU593" s="247" t="s">
        <v>81</v>
      </c>
      <c r="AV593" s="13" t="s">
        <v>81</v>
      </c>
      <c r="AW593" s="13" t="s">
        <v>33</v>
      </c>
      <c r="AX593" s="13" t="s">
        <v>71</v>
      </c>
      <c r="AY593" s="247" t="s">
        <v>127</v>
      </c>
    </row>
    <row r="594" s="13" customFormat="1">
      <c r="A594" s="13"/>
      <c r="B594" s="237"/>
      <c r="C594" s="238"/>
      <c r="D594" s="233" t="s">
        <v>138</v>
      </c>
      <c r="E594" s="239" t="s">
        <v>19</v>
      </c>
      <c r="F594" s="240" t="s">
        <v>1311</v>
      </c>
      <c r="G594" s="238"/>
      <c r="H594" s="241">
        <v>10</v>
      </c>
      <c r="I594" s="242"/>
      <c r="J594" s="238"/>
      <c r="K594" s="238"/>
      <c r="L594" s="243"/>
      <c r="M594" s="244"/>
      <c r="N594" s="245"/>
      <c r="O594" s="245"/>
      <c r="P594" s="245"/>
      <c r="Q594" s="245"/>
      <c r="R594" s="245"/>
      <c r="S594" s="245"/>
      <c r="T594" s="246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7" t="s">
        <v>138</v>
      </c>
      <c r="AU594" s="247" t="s">
        <v>81</v>
      </c>
      <c r="AV594" s="13" t="s">
        <v>81</v>
      </c>
      <c r="AW594" s="13" t="s">
        <v>33</v>
      </c>
      <c r="AX594" s="13" t="s">
        <v>71</v>
      </c>
      <c r="AY594" s="247" t="s">
        <v>127</v>
      </c>
    </row>
    <row r="595" s="15" customFormat="1">
      <c r="A595" s="15"/>
      <c r="B595" s="261"/>
      <c r="C595" s="262"/>
      <c r="D595" s="233" t="s">
        <v>138</v>
      </c>
      <c r="E595" s="263" t="s">
        <v>19</v>
      </c>
      <c r="F595" s="264" t="s">
        <v>323</v>
      </c>
      <c r="G595" s="262"/>
      <c r="H595" s="265">
        <v>14</v>
      </c>
      <c r="I595" s="266"/>
      <c r="J595" s="262"/>
      <c r="K595" s="262"/>
      <c r="L595" s="267"/>
      <c r="M595" s="268"/>
      <c r="N595" s="269"/>
      <c r="O595" s="269"/>
      <c r="P595" s="269"/>
      <c r="Q595" s="269"/>
      <c r="R595" s="269"/>
      <c r="S595" s="269"/>
      <c r="T595" s="270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71" t="s">
        <v>138</v>
      </c>
      <c r="AU595" s="271" t="s">
        <v>81</v>
      </c>
      <c r="AV595" s="15" t="s">
        <v>150</v>
      </c>
      <c r="AW595" s="15" t="s">
        <v>33</v>
      </c>
      <c r="AX595" s="15" t="s">
        <v>79</v>
      </c>
      <c r="AY595" s="271" t="s">
        <v>127</v>
      </c>
    </row>
    <row r="596" s="2" customFormat="1" ht="16.5" customHeight="1">
      <c r="A596" s="40"/>
      <c r="B596" s="41"/>
      <c r="C596" s="220" t="s">
        <v>1312</v>
      </c>
      <c r="D596" s="220" t="s">
        <v>130</v>
      </c>
      <c r="E596" s="221" t="s">
        <v>1313</v>
      </c>
      <c r="F596" s="222" t="s">
        <v>1314</v>
      </c>
      <c r="G596" s="223" t="s">
        <v>296</v>
      </c>
      <c r="H596" s="224">
        <v>6</v>
      </c>
      <c r="I596" s="225"/>
      <c r="J596" s="226">
        <f>ROUND(I596*H596,2)</f>
        <v>0</v>
      </c>
      <c r="K596" s="222" t="s">
        <v>134</v>
      </c>
      <c r="L596" s="46"/>
      <c r="M596" s="227" t="s">
        <v>19</v>
      </c>
      <c r="N596" s="228" t="s">
        <v>42</v>
      </c>
      <c r="O596" s="86"/>
      <c r="P596" s="229">
        <f>O596*H596</f>
        <v>0</v>
      </c>
      <c r="Q596" s="229">
        <v>0.00069999999999999999</v>
      </c>
      <c r="R596" s="229">
        <f>Q596*H596</f>
        <v>0.0041999999999999997</v>
      </c>
      <c r="S596" s="229">
        <v>0</v>
      </c>
      <c r="T596" s="230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31" t="s">
        <v>150</v>
      </c>
      <c r="AT596" s="231" t="s">
        <v>130</v>
      </c>
      <c r="AU596" s="231" t="s">
        <v>81</v>
      </c>
      <c r="AY596" s="19" t="s">
        <v>127</v>
      </c>
      <c r="BE596" s="232">
        <f>IF(N596="základní",J596,0)</f>
        <v>0</v>
      </c>
      <c r="BF596" s="232">
        <f>IF(N596="snížená",J596,0)</f>
        <v>0</v>
      </c>
      <c r="BG596" s="232">
        <f>IF(N596="zákl. přenesená",J596,0)</f>
        <v>0</v>
      </c>
      <c r="BH596" s="232">
        <f>IF(N596="sníž. přenesená",J596,0)</f>
        <v>0</v>
      </c>
      <c r="BI596" s="232">
        <f>IF(N596="nulová",J596,0)</f>
        <v>0</v>
      </c>
      <c r="BJ596" s="19" t="s">
        <v>79</v>
      </c>
      <c r="BK596" s="232">
        <f>ROUND(I596*H596,2)</f>
        <v>0</v>
      </c>
      <c r="BL596" s="19" t="s">
        <v>150</v>
      </c>
      <c r="BM596" s="231" t="s">
        <v>1315</v>
      </c>
    </row>
    <row r="597" s="2" customFormat="1">
      <c r="A597" s="40"/>
      <c r="B597" s="41"/>
      <c r="C597" s="42"/>
      <c r="D597" s="233" t="s">
        <v>137</v>
      </c>
      <c r="E597" s="42"/>
      <c r="F597" s="234" t="s">
        <v>1316</v>
      </c>
      <c r="G597" s="42"/>
      <c r="H597" s="42"/>
      <c r="I597" s="138"/>
      <c r="J597" s="42"/>
      <c r="K597" s="42"/>
      <c r="L597" s="46"/>
      <c r="M597" s="235"/>
      <c r="N597" s="236"/>
      <c r="O597" s="86"/>
      <c r="P597" s="86"/>
      <c r="Q597" s="86"/>
      <c r="R597" s="86"/>
      <c r="S597" s="86"/>
      <c r="T597" s="87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137</v>
      </c>
      <c r="AU597" s="19" t="s">
        <v>81</v>
      </c>
    </row>
    <row r="598" s="14" customFormat="1">
      <c r="A598" s="14"/>
      <c r="B598" s="248"/>
      <c r="C598" s="249"/>
      <c r="D598" s="233" t="s">
        <v>138</v>
      </c>
      <c r="E598" s="250" t="s">
        <v>19</v>
      </c>
      <c r="F598" s="251" t="s">
        <v>1317</v>
      </c>
      <c r="G598" s="249"/>
      <c r="H598" s="250" t="s">
        <v>19</v>
      </c>
      <c r="I598" s="252"/>
      <c r="J598" s="249"/>
      <c r="K598" s="249"/>
      <c r="L598" s="253"/>
      <c r="M598" s="254"/>
      <c r="N598" s="255"/>
      <c r="O598" s="255"/>
      <c r="P598" s="255"/>
      <c r="Q598" s="255"/>
      <c r="R598" s="255"/>
      <c r="S598" s="255"/>
      <c r="T598" s="256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7" t="s">
        <v>138</v>
      </c>
      <c r="AU598" s="257" t="s">
        <v>81</v>
      </c>
      <c r="AV598" s="14" t="s">
        <v>79</v>
      </c>
      <c r="AW598" s="14" t="s">
        <v>33</v>
      </c>
      <c r="AX598" s="14" t="s">
        <v>71</v>
      </c>
      <c r="AY598" s="257" t="s">
        <v>127</v>
      </c>
    </row>
    <row r="599" s="13" customFormat="1">
      <c r="A599" s="13"/>
      <c r="B599" s="237"/>
      <c r="C599" s="238"/>
      <c r="D599" s="233" t="s">
        <v>138</v>
      </c>
      <c r="E599" s="239" t="s">
        <v>19</v>
      </c>
      <c r="F599" s="240" t="s">
        <v>1318</v>
      </c>
      <c r="G599" s="238"/>
      <c r="H599" s="241">
        <v>6</v>
      </c>
      <c r="I599" s="242"/>
      <c r="J599" s="238"/>
      <c r="K599" s="238"/>
      <c r="L599" s="243"/>
      <c r="M599" s="244"/>
      <c r="N599" s="245"/>
      <c r="O599" s="245"/>
      <c r="P599" s="245"/>
      <c r="Q599" s="245"/>
      <c r="R599" s="245"/>
      <c r="S599" s="245"/>
      <c r="T599" s="246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7" t="s">
        <v>138</v>
      </c>
      <c r="AU599" s="247" t="s">
        <v>81</v>
      </c>
      <c r="AV599" s="13" t="s">
        <v>81</v>
      </c>
      <c r="AW599" s="13" t="s">
        <v>33</v>
      </c>
      <c r="AX599" s="13" t="s">
        <v>79</v>
      </c>
      <c r="AY599" s="247" t="s">
        <v>127</v>
      </c>
    </row>
    <row r="600" s="2" customFormat="1" ht="16.5" customHeight="1">
      <c r="A600" s="40"/>
      <c r="B600" s="41"/>
      <c r="C600" s="220" t="s">
        <v>1319</v>
      </c>
      <c r="D600" s="220" t="s">
        <v>130</v>
      </c>
      <c r="E600" s="221" t="s">
        <v>1320</v>
      </c>
      <c r="F600" s="222" t="s">
        <v>1321</v>
      </c>
      <c r="G600" s="223" t="s">
        <v>296</v>
      </c>
      <c r="H600" s="224">
        <v>2</v>
      </c>
      <c r="I600" s="225"/>
      <c r="J600" s="226">
        <f>ROUND(I600*H600,2)</f>
        <v>0</v>
      </c>
      <c r="K600" s="222" t="s">
        <v>134</v>
      </c>
      <c r="L600" s="46"/>
      <c r="M600" s="227" t="s">
        <v>19</v>
      </c>
      <c r="N600" s="228" t="s">
        <v>42</v>
      </c>
      <c r="O600" s="86"/>
      <c r="P600" s="229">
        <f>O600*H600</f>
        <v>0</v>
      </c>
      <c r="Q600" s="229">
        <v>0.081119999999999998</v>
      </c>
      <c r="R600" s="229">
        <f>Q600*H600</f>
        <v>0.16224</v>
      </c>
      <c r="S600" s="229">
        <v>0</v>
      </c>
      <c r="T600" s="230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31" t="s">
        <v>150</v>
      </c>
      <c r="AT600" s="231" t="s">
        <v>130</v>
      </c>
      <c r="AU600" s="231" t="s">
        <v>81</v>
      </c>
      <c r="AY600" s="19" t="s">
        <v>127</v>
      </c>
      <c r="BE600" s="232">
        <f>IF(N600="základní",J600,0)</f>
        <v>0</v>
      </c>
      <c r="BF600" s="232">
        <f>IF(N600="snížená",J600,0)</f>
        <v>0</v>
      </c>
      <c r="BG600" s="232">
        <f>IF(N600="zákl. přenesená",J600,0)</f>
        <v>0</v>
      </c>
      <c r="BH600" s="232">
        <f>IF(N600="sníž. přenesená",J600,0)</f>
        <v>0</v>
      </c>
      <c r="BI600" s="232">
        <f>IF(N600="nulová",J600,0)</f>
        <v>0</v>
      </c>
      <c r="BJ600" s="19" t="s">
        <v>79</v>
      </c>
      <c r="BK600" s="232">
        <f>ROUND(I600*H600,2)</f>
        <v>0</v>
      </c>
      <c r="BL600" s="19" t="s">
        <v>150</v>
      </c>
      <c r="BM600" s="231" t="s">
        <v>1322</v>
      </c>
    </row>
    <row r="601" s="2" customFormat="1">
      <c r="A601" s="40"/>
      <c r="B601" s="41"/>
      <c r="C601" s="42"/>
      <c r="D601" s="233" t="s">
        <v>137</v>
      </c>
      <c r="E601" s="42"/>
      <c r="F601" s="234" t="s">
        <v>1323</v>
      </c>
      <c r="G601" s="42"/>
      <c r="H601" s="42"/>
      <c r="I601" s="138"/>
      <c r="J601" s="42"/>
      <c r="K601" s="42"/>
      <c r="L601" s="46"/>
      <c r="M601" s="235"/>
      <c r="N601" s="236"/>
      <c r="O601" s="86"/>
      <c r="P601" s="86"/>
      <c r="Q601" s="86"/>
      <c r="R601" s="86"/>
      <c r="S601" s="86"/>
      <c r="T601" s="87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137</v>
      </c>
      <c r="AU601" s="19" t="s">
        <v>81</v>
      </c>
    </row>
    <row r="602" s="2" customFormat="1" ht="16.5" customHeight="1">
      <c r="A602" s="40"/>
      <c r="B602" s="41"/>
      <c r="C602" s="220" t="s">
        <v>1324</v>
      </c>
      <c r="D602" s="220" t="s">
        <v>130</v>
      </c>
      <c r="E602" s="221" t="s">
        <v>1325</v>
      </c>
      <c r="F602" s="222" t="s">
        <v>1326</v>
      </c>
      <c r="G602" s="223" t="s">
        <v>363</v>
      </c>
      <c r="H602" s="224">
        <v>100</v>
      </c>
      <c r="I602" s="225"/>
      <c r="J602" s="226">
        <f>ROUND(I602*H602,2)</f>
        <v>0</v>
      </c>
      <c r="K602" s="222" t="s">
        <v>134</v>
      </c>
      <c r="L602" s="46"/>
      <c r="M602" s="227" t="s">
        <v>19</v>
      </c>
      <c r="N602" s="228" t="s">
        <v>42</v>
      </c>
      <c r="O602" s="86"/>
      <c r="P602" s="229">
        <f>O602*H602</f>
        <v>0</v>
      </c>
      <c r="Q602" s="229">
        <v>0.00011</v>
      </c>
      <c r="R602" s="229">
        <f>Q602*H602</f>
        <v>0.011000000000000001</v>
      </c>
      <c r="S602" s="229">
        <v>0</v>
      </c>
      <c r="T602" s="230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31" t="s">
        <v>150</v>
      </c>
      <c r="AT602" s="231" t="s">
        <v>130</v>
      </c>
      <c r="AU602" s="231" t="s">
        <v>81</v>
      </c>
      <c r="AY602" s="19" t="s">
        <v>127</v>
      </c>
      <c r="BE602" s="232">
        <f>IF(N602="základní",J602,0)</f>
        <v>0</v>
      </c>
      <c r="BF602" s="232">
        <f>IF(N602="snížená",J602,0)</f>
        <v>0</v>
      </c>
      <c r="BG602" s="232">
        <f>IF(N602="zákl. přenesená",J602,0)</f>
        <v>0</v>
      </c>
      <c r="BH602" s="232">
        <f>IF(N602="sníž. přenesená",J602,0)</f>
        <v>0</v>
      </c>
      <c r="BI602" s="232">
        <f>IF(N602="nulová",J602,0)</f>
        <v>0</v>
      </c>
      <c r="BJ602" s="19" t="s">
        <v>79</v>
      </c>
      <c r="BK602" s="232">
        <f>ROUND(I602*H602,2)</f>
        <v>0</v>
      </c>
      <c r="BL602" s="19" t="s">
        <v>150</v>
      </c>
      <c r="BM602" s="231" t="s">
        <v>1327</v>
      </c>
    </row>
    <row r="603" s="2" customFormat="1">
      <c r="A603" s="40"/>
      <c r="B603" s="41"/>
      <c r="C603" s="42"/>
      <c r="D603" s="233" t="s">
        <v>137</v>
      </c>
      <c r="E603" s="42"/>
      <c r="F603" s="234" t="s">
        <v>1328</v>
      </c>
      <c r="G603" s="42"/>
      <c r="H603" s="42"/>
      <c r="I603" s="138"/>
      <c r="J603" s="42"/>
      <c r="K603" s="42"/>
      <c r="L603" s="46"/>
      <c r="M603" s="235"/>
      <c r="N603" s="236"/>
      <c r="O603" s="86"/>
      <c r="P603" s="86"/>
      <c r="Q603" s="86"/>
      <c r="R603" s="86"/>
      <c r="S603" s="86"/>
      <c r="T603" s="87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T603" s="19" t="s">
        <v>137</v>
      </c>
      <c r="AU603" s="19" t="s">
        <v>81</v>
      </c>
    </row>
    <row r="604" s="13" customFormat="1">
      <c r="A604" s="13"/>
      <c r="B604" s="237"/>
      <c r="C604" s="238"/>
      <c r="D604" s="233" t="s">
        <v>138</v>
      </c>
      <c r="E604" s="239" t="s">
        <v>19</v>
      </c>
      <c r="F604" s="240" t="s">
        <v>1329</v>
      </c>
      <c r="G604" s="238"/>
      <c r="H604" s="241">
        <v>100</v>
      </c>
      <c r="I604" s="242"/>
      <c r="J604" s="238"/>
      <c r="K604" s="238"/>
      <c r="L604" s="243"/>
      <c r="M604" s="244"/>
      <c r="N604" s="245"/>
      <c r="O604" s="245"/>
      <c r="P604" s="245"/>
      <c r="Q604" s="245"/>
      <c r="R604" s="245"/>
      <c r="S604" s="245"/>
      <c r="T604" s="246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7" t="s">
        <v>138</v>
      </c>
      <c r="AU604" s="247" t="s">
        <v>81</v>
      </c>
      <c r="AV604" s="13" t="s">
        <v>81</v>
      </c>
      <c r="AW604" s="13" t="s">
        <v>33</v>
      </c>
      <c r="AX604" s="13" t="s">
        <v>79</v>
      </c>
      <c r="AY604" s="247" t="s">
        <v>127</v>
      </c>
    </row>
    <row r="605" s="2" customFormat="1" ht="16.5" customHeight="1">
      <c r="A605" s="40"/>
      <c r="B605" s="41"/>
      <c r="C605" s="220" t="s">
        <v>1330</v>
      </c>
      <c r="D605" s="220" t="s">
        <v>130</v>
      </c>
      <c r="E605" s="221" t="s">
        <v>1331</v>
      </c>
      <c r="F605" s="222" t="s">
        <v>1332</v>
      </c>
      <c r="G605" s="223" t="s">
        <v>363</v>
      </c>
      <c r="H605" s="224">
        <v>55</v>
      </c>
      <c r="I605" s="225"/>
      <c r="J605" s="226">
        <f>ROUND(I605*H605,2)</f>
        <v>0</v>
      </c>
      <c r="K605" s="222" t="s">
        <v>134</v>
      </c>
      <c r="L605" s="46"/>
      <c r="M605" s="227" t="s">
        <v>19</v>
      </c>
      <c r="N605" s="228" t="s">
        <v>42</v>
      </c>
      <c r="O605" s="86"/>
      <c r="P605" s="229">
        <f>O605*H605</f>
        <v>0</v>
      </c>
      <c r="Q605" s="229">
        <v>0.00021000000000000001</v>
      </c>
      <c r="R605" s="229">
        <f>Q605*H605</f>
        <v>0.011550000000000001</v>
      </c>
      <c r="S605" s="229">
        <v>0</v>
      </c>
      <c r="T605" s="230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31" t="s">
        <v>150</v>
      </c>
      <c r="AT605" s="231" t="s">
        <v>130</v>
      </c>
      <c r="AU605" s="231" t="s">
        <v>81</v>
      </c>
      <c r="AY605" s="19" t="s">
        <v>127</v>
      </c>
      <c r="BE605" s="232">
        <f>IF(N605="základní",J605,0)</f>
        <v>0</v>
      </c>
      <c r="BF605" s="232">
        <f>IF(N605="snížená",J605,0)</f>
        <v>0</v>
      </c>
      <c r="BG605" s="232">
        <f>IF(N605="zákl. přenesená",J605,0)</f>
        <v>0</v>
      </c>
      <c r="BH605" s="232">
        <f>IF(N605="sníž. přenesená",J605,0)</f>
        <v>0</v>
      </c>
      <c r="BI605" s="232">
        <f>IF(N605="nulová",J605,0)</f>
        <v>0</v>
      </c>
      <c r="BJ605" s="19" t="s">
        <v>79</v>
      </c>
      <c r="BK605" s="232">
        <f>ROUND(I605*H605,2)</f>
        <v>0</v>
      </c>
      <c r="BL605" s="19" t="s">
        <v>150</v>
      </c>
      <c r="BM605" s="231" t="s">
        <v>1333</v>
      </c>
    </row>
    <row r="606" s="2" customFormat="1">
      <c r="A606" s="40"/>
      <c r="B606" s="41"/>
      <c r="C606" s="42"/>
      <c r="D606" s="233" t="s">
        <v>137</v>
      </c>
      <c r="E606" s="42"/>
      <c r="F606" s="234" t="s">
        <v>1334</v>
      </c>
      <c r="G606" s="42"/>
      <c r="H606" s="42"/>
      <c r="I606" s="138"/>
      <c r="J606" s="42"/>
      <c r="K606" s="42"/>
      <c r="L606" s="46"/>
      <c r="M606" s="235"/>
      <c r="N606" s="236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137</v>
      </c>
      <c r="AU606" s="19" t="s">
        <v>81</v>
      </c>
    </row>
    <row r="607" s="13" customFormat="1">
      <c r="A607" s="13"/>
      <c r="B607" s="237"/>
      <c r="C607" s="238"/>
      <c r="D607" s="233" t="s">
        <v>138</v>
      </c>
      <c r="E607" s="239" t="s">
        <v>19</v>
      </c>
      <c r="F607" s="240" t="s">
        <v>1335</v>
      </c>
      <c r="G607" s="238"/>
      <c r="H607" s="241">
        <v>55</v>
      </c>
      <c r="I607" s="242"/>
      <c r="J607" s="238"/>
      <c r="K607" s="238"/>
      <c r="L607" s="243"/>
      <c r="M607" s="244"/>
      <c r="N607" s="245"/>
      <c r="O607" s="245"/>
      <c r="P607" s="245"/>
      <c r="Q607" s="245"/>
      <c r="R607" s="245"/>
      <c r="S607" s="245"/>
      <c r="T607" s="246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7" t="s">
        <v>138</v>
      </c>
      <c r="AU607" s="247" t="s">
        <v>81</v>
      </c>
      <c r="AV607" s="13" t="s">
        <v>81</v>
      </c>
      <c r="AW607" s="13" t="s">
        <v>33</v>
      </c>
      <c r="AX607" s="13" t="s">
        <v>79</v>
      </c>
      <c r="AY607" s="247" t="s">
        <v>127</v>
      </c>
    </row>
    <row r="608" s="2" customFormat="1" ht="16.5" customHeight="1">
      <c r="A608" s="40"/>
      <c r="B608" s="41"/>
      <c r="C608" s="220" t="s">
        <v>1336</v>
      </c>
      <c r="D608" s="220" t="s">
        <v>130</v>
      </c>
      <c r="E608" s="221" t="s">
        <v>1337</v>
      </c>
      <c r="F608" s="222" t="s">
        <v>1338</v>
      </c>
      <c r="G608" s="223" t="s">
        <v>290</v>
      </c>
      <c r="H608" s="224">
        <v>16</v>
      </c>
      <c r="I608" s="225"/>
      <c r="J608" s="226">
        <f>ROUND(I608*H608,2)</f>
        <v>0</v>
      </c>
      <c r="K608" s="222" t="s">
        <v>134</v>
      </c>
      <c r="L608" s="46"/>
      <c r="M608" s="227" t="s">
        <v>19</v>
      </c>
      <c r="N608" s="228" t="s">
        <v>42</v>
      </c>
      <c r="O608" s="86"/>
      <c r="P608" s="229">
        <f>O608*H608</f>
        <v>0</v>
      </c>
      <c r="Q608" s="229">
        <v>0.00084999999999999995</v>
      </c>
      <c r="R608" s="229">
        <f>Q608*H608</f>
        <v>0.013599999999999999</v>
      </c>
      <c r="S608" s="229">
        <v>0</v>
      </c>
      <c r="T608" s="230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31" t="s">
        <v>150</v>
      </c>
      <c r="AT608" s="231" t="s">
        <v>130</v>
      </c>
      <c r="AU608" s="231" t="s">
        <v>81</v>
      </c>
      <c r="AY608" s="19" t="s">
        <v>127</v>
      </c>
      <c r="BE608" s="232">
        <f>IF(N608="základní",J608,0)</f>
        <v>0</v>
      </c>
      <c r="BF608" s="232">
        <f>IF(N608="snížená",J608,0)</f>
        <v>0</v>
      </c>
      <c r="BG608" s="232">
        <f>IF(N608="zákl. přenesená",J608,0)</f>
        <v>0</v>
      </c>
      <c r="BH608" s="232">
        <f>IF(N608="sníž. přenesená",J608,0)</f>
        <v>0</v>
      </c>
      <c r="BI608" s="232">
        <f>IF(N608="nulová",J608,0)</f>
        <v>0</v>
      </c>
      <c r="BJ608" s="19" t="s">
        <v>79</v>
      </c>
      <c r="BK608" s="232">
        <f>ROUND(I608*H608,2)</f>
        <v>0</v>
      </c>
      <c r="BL608" s="19" t="s">
        <v>150</v>
      </c>
      <c r="BM608" s="231" t="s">
        <v>1339</v>
      </c>
    </row>
    <row r="609" s="2" customFormat="1">
      <c r="A609" s="40"/>
      <c r="B609" s="41"/>
      <c r="C609" s="42"/>
      <c r="D609" s="233" t="s">
        <v>137</v>
      </c>
      <c r="E609" s="42"/>
      <c r="F609" s="234" t="s">
        <v>1340</v>
      </c>
      <c r="G609" s="42"/>
      <c r="H609" s="42"/>
      <c r="I609" s="138"/>
      <c r="J609" s="42"/>
      <c r="K609" s="42"/>
      <c r="L609" s="46"/>
      <c r="M609" s="235"/>
      <c r="N609" s="236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137</v>
      </c>
      <c r="AU609" s="19" t="s">
        <v>81</v>
      </c>
    </row>
    <row r="610" s="13" customFormat="1">
      <c r="A610" s="13"/>
      <c r="B610" s="237"/>
      <c r="C610" s="238"/>
      <c r="D610" s="233" t="s">
        <v>138</v>
      </c>
      <c r="E610" s="239" t="s">
        <v>19</v>
      </c>
      <c r="F610" s="240" t="s">
        <v>1341</v>
      </c>
      <c r="G610" s="238"/>
      <c r="H610" s="241">
        <v>10</v>
      </c>
      <c r="I610" s="242"/>
      <c r="J610" s="238"/>
      <c r="K610" s="238"/>
      <c r="L610" s="243"/>
      <c r="M610" s="244"/>
      <c r="N610" s="245"/>
      <c r="O610" s="245"/>
      <c r="P610" s="245"/>
      <c r="Q610" s="245"/>
      <c r="R610" s="245"/>
      <c r="S610" s="245"/>
      <c r="T610" s="246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7" t="s">
        <v>138</v>
      </c>
      <c r="AU610" s="247" t="s">
        <v>81</v>
      </c>
      <c r="AV610" s="13" t="s">
        <v>81</v>
      </c>
      <c r="AW610" s="13" t="s">
        <v>33</v>
      </c>
      <c r="AX610" s="13" t="s">
        <v>71</v>
      </c>
      <c r="AY610" s="247" t="s">
        <v>127</v>
      </c>
    </row>
    <row r="611" s="13" customFormat="1">
      <c r="A611" s="13"/>
      <c r="B611" s="237"/>
      <c r="C611" s="238"/>
      <c r="D611" s="233" t="s">
        <v>138</v>
      </c>
      <c r="E611" s="239" t="s">
        <v>19</v>
      </c>
      <c r="F611" s="240" t="s">
        <v>1342</v>
      </c>
      <c r="G611" s="238"/>
      <c r="H611" s="241">
        <v>6</v>
      </c>
      <c r="I611" s="242"/>
      <c r="J611" s="238"/>
      <c r="K611" s="238"/>
      <c r="L611" s="243"/>
      <c r="M611" s="244"/>
      <c r="N611" s="245"/>
      <c r="O611" s="245"/>
      <c r="P611" s="245"/>
      <c r="Q611" s="245"/>
      <c r="R611" s="245"/>
      <c r="S611" s="245"/>
      <c r="T611" s="246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7" t="s">
        <v>138</v>
      </c>
      <c r="AU611" s="247" t="s">
        <v>81</v>
      </c>
      <c r="AV611" s="13" t="s">
        <v>81</v>
      </c>
      <c r="AW611" s="13" t="s">
        <v>33</v>
      </c>
      <c r="AX611" s="13" t="s">
        <v>71</v>
      </c>
      <c r="AY611" s="247" t="s">
        <v>127</v>
      </c>
    </row>
    <row r="612" s="15" customFormat="1">
      <c r="A612" s="15"/>
      <c r="B612" s="261"/>
      <c r="C612" s="262"/>
      <c r="D612" s="233" t="s">
        <v>138</v>
      </c>
      <c r="E612" s="263" t="s">
        <v>19</v>
      </c>
      <c r="F612" s="264" t="s">
        <v>323</v>
      </c>
      <c r="G612" s="262"/>
      <c r="H612" s="265">
        <v>16</v>
      </c>
      <c r="I612" s="266"/>
      <c r="J612" s="262"/>
      <c r="K612" s="262"/>
      <c r="L612" s="267"/>
      <c r="M612" s="268"/>
      <c r="N612" s="269"/>
      <c r="O612" s="269"/>
      <c r="P612" s="269"/>
      <c r="Q612" s="269"/>
      <c r="R612" s="269"/>
      <c r="S612" s="269"/>
      <c r="T612" s="270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71" t="s">
        <v>138</v>
      </c>
      <c r="AU612" s="271" t="s">
        <v>81</v>
      </c>
      <c r="AV612" s="15" t="s">
        <v>150</v>
      </c>
      <c r="AW612" s="15" t="s">
        <v>33</v>
      </c>
      <c r="AX612" s="15" t="s">
        <v>79</v>
      </c>
      <c r="AY612" s="271" t="s">
        <v>127</v>
      </c>
    </row>
    <row r="613" s="2" customFormat="1" ht="16.5" customHeight="1">
      <c r="A613" s="40"/>
      <c r="B613" s="41"/>
      <c r="C613" s="220" t="s">
        <v>1343</v>
      </c>
      <c r="D613" s="220" t="s">
        <v>130</v>
      </c>
      <c r="E613" s="221" t="s">
        <v>1344</v>
      </c>
      <c r="F613" s="222" t="s">
        <v>1345</v>
      </c>
      <c r="G613" s="223" t="s">
        <v>363</v>
      </c>
      <c r="H613" s="224">
        <v>100</v>
      </c>
      <c r="I613" s="225"/>
      <c r="J613" s="226">
        <f>ROUND(I613*H613,2)</f>
        <v>0</v>
      </c>
      <c r="K613" s="222" t="s">
        <v>134</v>
      </c>
      <c r="L613" s="46"/>
      <c r="M613" s="227" t="s">
        <v>19</v>
      </c>
      <c r="N613" s="228" t="s">
        <v>42</v>
      </c>
      <c r="O613" s="86"/>
      <c r="P613" s="229">
        <f>O613*H613</f>
        <v>0</v>
      </c>
      <c r="Q613" s="229">
        <v>0.00033</v>
      </c>
      <c r="R613" s="229">
        <f>Q613*H613</f>
        <v>0.033000000000000002</v>
      </c>
      <c r="S613" s="229">
        <v>0</v>
      </c>
      <c r="T613" s="230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31" t="s">
        <v>150</v>
      </c>
      <c r="AT613" s="231" t="s">
        <v>130</v>
      </c>
      <c r="AU613" s="231" t="s">
        <v>81</v>
      </c>
      <c r="AY613" s="19" t="s">
        <v>127</v>
      </c>
      <c r="BE613" s="232">
        <f>IF(N613="základní",J613,0)</f>
        <v>0</v>
      </c>
      <c r="BF613" s="232">
        <f>IF(N613="snížená",J613,0)</f>
        <v>0</v>
      </c>
      <c r="BG613" s="232">
        <f>IF(N613="zákl. přenesená",J613,0)</f>
        <v>0</v>
      </c>
      <c r="BH613" s="232">
        <f>IF(N613="sníž. přenesená",J613,0)</f>
        <v>0</v>
      </c>
      <c r="BI613" s="232">
        <f>IF(N613="nulová",J613,0)</f>
        <v>0</v>
      </c>
      <c r="BJ613" s="19" t="s">
        <v>79</v>
      </c>
      <c r="BK613" s="232">
        <f>ROUND(I613*H613,2)</f>
        <v>0</v>
      </c>
      <c r="BL613" s="19" t="s">
        <v>150</v>
      </c>
      <c r="BM613" s="231" t="s">
        <v>1346</v>
      </c>
    </row>
    <row r="614" s="2" customFormat="1">
      <c r="A614" s="40"/>
      <c r="B614" s="41"/>
      <c r="C614" s="42"/>
      <c r="D614" s="233" t="s">
        <v>137</v>
      </c>
      <c r="E614" s="42"/>
      <c r="F614" s="234" t="s">
        <v>1347</v>
      </c>
      <c r="G614" s="42"/>
      <c r="H614" s="42"/>
      <c r="I614" s="138"/>
      <c r="J614" s="42"/>
      <c r="K614" s="42"/>
      <c r="L614" s="46"/>
      <c r="M614" s="235"/>
      <c r="N614" s="236"/>
      <c r="O614" s="86"/>
      <c r="P614" s="86"/>
      <c r="Q614" s="86"/>
      <c r="R614" s="86"/>
      <c r="S614" s="86"/>
      <c r="T614" s="87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9" t="s">
        <v>137</v>
      </c>
      <c r="AU614" s="19" t="s">
        <v>81</v>
      </c>
    </row>
    <row r="615" s="13" customFormat="1">
      <c r="A615" s="13"/>
      <c r="B615" s="237"/>
      <c r="C615" s="238"/>
      <c r="D615" s="233" t="s">
        <v>138</v>
      </c>
      <c r="E615" s="239" t="s">
        <v>19</v>
      </c>
      <c r="F615" s="240" t="s">
        <v>1329</v>
      </c>
      <c r="G615" s="238"/>
      <c r="H615" s="241">
        <v>100</v>
      </c>
      <c r="I615" s="242"/>
      <c r="J615" s="238"/>
      <c r="K615" s="238"/>
      <c r="L615" s="243"/>
      <c r="M615" s="244"/>
      <c r="N615" s="245"/>
      <c r="O615" s="245"/>
      <c r="P615" s="245"/>
      <c r="Q615" s="245"/>
      <c r="R615" s="245"/>
      <c r="S615" s="245"/>
      <c r="T615" s="246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7" t="s">
        <v>138</v>
      </c>
      <c r="AU615" s="247" t="s">
        <v>81</v>
      </c>
      <c r="AV615" s="13" t="s">
        <v>81</v>
      </c>
      <c r="AW615" s="13" t="s">
        <v>33</v>
      </c>
      <c r="AX615" s="13" t="s">
        <v>79</v>
      </c>
      <c r="AY615" s="247" t="s">
        <v>127</v>
      </c>
    </row>
    <row r="616" s="2" customFormat="1" ht="16.5" customHeight="1">
      <c r="A616" s="40"/>
      <c r="B616" s="41"/>
      <c r="C616" s="220" t="s">
        <v>1348</v>
      </c>
      <c r="D616" s="220" t="s">
        <v>130</v>
      </c>
      <c r="E616" s="221" t="s">
        <v>1349</v>
      </c>
      <c r="F616" s="222" t="s">
        <v>1350</v>
      </c>
      <c r="G616" s="223" t="s">
        <v>363</v>
      </c>
      <c r="H616" s="224">
        <v>55</v>
      </c>
      <c r="I616" s="225"/>
      <c r="J616" s="226">
        <f>ROUND(I616*H616,2)</f>
        <v>0</v>
      </c>
      <c r="K616" s="222" t="s">
        <v>134</v>
      </c>
      <c r="L616" s="46"/>
      <c r="M616" s="227" t="s">
        <v>19</v>
      </c>
      <c r="N616" s="228" t="s">
        <v>42</v>
      </c>
      <c r="O616" s="86"/>
      <c r="P616" s="229">
        <f>O616*H616</f>
        <v>0</v>
      </c>
      <c r="Q616" s="229">
        <v>0.00064999999999999997</v>
      </c>
      <c r="R616" s="229">
        <f>Q616*H616</f>
        <v>0.035749999999999997</v>
      </c>
      <c r="S616" s="229">
        <v>0</v>
      </c>
      <c r="T616" s="230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31" t="s">
        <v>150</v>
      </c>
      <c r="AT616" s="231" t="s">
        <v>130</v>
      </c>
      <c r="AU616" s="231" t="s">
        <v>81</v>
      </c>
      <c r="AY616" s="19" t="s">
        <v>127</v>
      </c>
      <c r="BE616" s="232">
        <f>IF(N616="základní",J616,0)</f>
        <v>0</v>
      </c>
      <c r="BF616" s="232">
        <f>IF(N616="snížená",J616,0)</f>
        <v>0</v>
      </c>
      <c r="BG616" s="232">
        <f>IF(N616="zákl. přenesená",J616,0)</f>
        <v>0</v>
      </c>
      <c r="BH616" s="232">
        <f>IF(N616="sníž. přenesená",J616,0)</f>
        <v>0</v>
      </c>
      <c r="BI616" s="232">
        <f>IF(N616="nulová",J616,0)</f>
        <v>0</v>
      </c>
      <c r="BJ616" s="19" t="s">
        <v>79</v>
      </c>
      <c r="BK616" s="232">
        <f>ROUND(I616*H616,2)</f>
        <v>0</v>
      </c>
      <c r="BL616" s="19" t="s">
        <v>150</v>
      </c>
      <c r="BM616" s="231" t="s">
        <v>1351</v>
      </c>
    </row>
    <row r="617" s="2" customFormat="1">
      <c r="A617" s="40"/>
      <c r="B617" s="41"/>
      <c r="C617" s="42"/>
      <c r="D617" s="233" t="s">
        <v>137</v>
      </c>
      <c r="E617" s="42"/>
      <c r="F617" s="234" t="s">
        <v>1352</v>
      </c>
      <c r="G617" s="42"/>
      <c r="H617" s="42"/>
      <c r="I617" s="138"/>
      <c r="J617" s="42"/>
      <c r="K617" s="42"/>
      <c r="L617" s="46"/>
      <c r="M617" s="235"/>
      <c r="N617" s="236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137</v>
      </c>
      <c r="AU617" s="19" t="s">
        <v>81</v>
      </c>
    </row>
    <row r="618" s="13" customFormat="1">
      <c r="A618" s="13"/>
      <c r="B618" s="237"/>
      <c r="C618" s="238"/>
      <c r="D618" s="233" t="s">
        <v>138</v>
      </c>
      <c r="E618" s="239" t="s">
        <v>19</v>
      </c>
      <c r="F618" s="240" t="s">
        <v>1335</v>
      </c>
      <c r="G618" s="238"/>
      <c r="H618" s="241">
        <v>55</v>
      </c>
      <c r="I618" s="242"/>
      <c r="J618" s="238"/>
      <c r="K618" s="238"/>
      <c r="L618" s="243"/>
      <c r="M618" s="244"/>
      <c r="N618" s="245"/>
      <c r="O618" s="245"/>
      <c r="P618" s="245"/>
      <c r="Q618" s="245"/>
      <c r="R618" s="245"/>
      <c r="S618" s="245"/>
      <c r="T618" s="246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7" t="s">
        <v>138</v>
      </c>
      <c r="AU618" s="247" t="s">
        <v>81</v>
      </c>
      <c r="AV618" s="13" t="s">
        <v>81</v>
      </c>
      <c r="AW618" s="13" t="s">
        <v>33</v>
      </c>
      <c r="AX618" s="13" t="s">
        <v>79</v>
      </c>
      <c r="AY618" s="247" t="s">
        <v>127</v>
      </c>
    </row>
    <row r="619" s="2" customFormat="1" ht="16.5" customHeight="1">
      <c r="A619" s="40"/>
      <c r="B619" s="41"/>
      <c r="C619" s="220" t="s">
        <v>1353</v>
      </c>
      <c r="D619" s="220" t="s">
        <v>130</v>
      </c>
      <c r="E619" s="221" t="s">
        <v>1354</v>
      </c>
      <c r="F619" s="222" t="s">
        <v>1355</v>
      </c>
      <c r="G619" s="223" t="s">
        <v>290</v>
      </c>
      <c r="H619" s="224">
        <v>16</v>
      </c>
      <c r="I619" s="225"/>
      <c r="J619" s="226">
        <f>ROUND(I619*H619,2)</f>
        <v>0</v>
      </c>
      <c r="K619" s="222" t="s">
        <v>134</v>
      </c>
      <c r="L619" s="46"/>
      <c r="M619" s="227" t="s">
        <v>19</v>
      </c>
      <c r="N619" s="228" t="s">
        <v>42</v>
      </c>
      <c r="O619" s="86"/>
      <c r="P619" s="229">
        <f>O619*H619</f>
        <v>0</v>
      </c>
      <c r="Q619" s="229">
        <v>0.0025999999999999999</v>
      </c>
      <c r="R619" s="229">
        <f>Q619*H619</f>
        <v>0.041599999999999998</v>
      </c>
      <c r="S619" s="229">
        <v>0</v>
      </c>
      <c r="T619" s="230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31" t="s">
        <v>150</v>
      </c>
      <c r="AT619" s="231" t="s">
        <v>130</v>
      </c>
      <c r="AU619" s="231" t="s">
        <v>81</v>
      </c>
      <c r="AY619" s="19" t="s">
        <v>127</v>
      </c>
      <c r="BE619" s="232">
        <f>IF(N619="základní",J619,0)</f>
        <v>0</v>
      </c>
      <c r="BF619" s="232">
        <f>IF(N619="snížená",J619,0)</f>
        <v>0</v>
      </c>
      <c r="BG619" s="232">
        <f>IF(N619="zákl. přenesená",J619,0)</f>
        <v>0</v>
      </c>
      <c r="BH619" s="232">
        <f>IF(N619="sníž. přenesená",J619,0)</f>
        <v>0</v>
      </c>
      <c r="BI619" s="232">
        <f>IF(N619="nulová",J619,0)</f>
        <v>0</v>
      </c>
      <c r="BJ619" s="19" t="s">
        <v>79</v>
      </c>
      <c r="BK619" s="232">
        <f>ROUND(I619*H619,2)</f>
        <v>0</v>
      </c>
      <c r="BL619" s="19" t="s">
        <v>150</v>
      </c>
      <c r="BM619" s="231" t="s">
        <v>1356</v>
      </c>
    </row>
    <row r="620" s="2" customFormat="1">
      <c r="A620" s="40"/>
      <c r="B620" s="41"/>
      <c r="C620" s="42"/>
      <c r="D620" s="233" t="s">
        <v>137</v>
      </c>
      <c r="E620" s="42"/>
      <c r="F620" s="234" t="s">
        <v>1357</v>
      </c>
      <c r="G620" s="42"/>
      <c r="H620" s="42"/>
      <c r="I620" s="138"/>
      <c r="J620" s="42"/>
      <c r="K620" s="42"/>
      <c r="L620" s="46"/>
      <c r="M620" s="235"/>
      <c r="N620" s="236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137</v>
      </c>
      <c r="AU620" s="19" t="s">
        <v>81</v>
      </c>
    </row>
    <row r="621" s="13" customFormat="1">
      <c r="A621" s="13"/>
      <c r="B621" s="237"/>
      <c r="C621" s="238"/>
      <c r="D621" s="233" t="s">
        <v>138</v>
      </c>
      <c r="E621" s="239" t="s">
        <v>19</v>
      </c>
      <c r="F621" s="240" t="s">
        <v>1341</v>
      </c>
      <c r="G621" s="238"/>
      <c r="H621" s="241">
        <v>10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7" t="s">
        <v>138</v>
      </c>
      <c r="AU621" s="247" t="s">
        <v>81</v>
      </c>
      <c r="AV621" s="13" t="s">
        <v>81</v>
      </c>
      <c r="AW621" s="13" t="s">
        <v>33</v>
      </c>
      <c r="AX621" s="13" t="s">
        <v>71</v>
      </c>
      <c r="AY621" s="247" t="s">
        <v>127</v>
      </c>
    </row>
    <row r="622" s="13" customFormat="1">
      <c r="A622" s="13"/>
      <c r="B622" s="237"/>
      <c r="C622" s="238"/>
      <c r="D622" s="233" t="s">
        <v>138</v>
      </c>
      <c r="E622" s="239" t="s">
        <v>19</v>
      </c>
      <c r="F622" s="240" t="s">
        <v>1342</v>
      </c>
      <c r="G622" s="238"/>
      <c r="H622" s="241">
        <v>6</v>
      </c>
      <c r="I622" s="242"/>
      <c r="J622" s="238"/>
      <c r="K622" s="238"/>
      <c r="L622" s="243"/>
      <c r="M622" s="244"/>
      <c r="N622" s="245"/>
      <c r="O622" s="245"/>
      <c r="P622" s="245"/>
      <c r="Q622" s="245"/>
      <c r="R622" s="245"/>
      <c r="S622" s="245"/>
      <c r="T622" s="246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7" t="s">
        <v>138</v>
      </c>
      <c r="AU622" s="247" t="s">
        <v>81</v>
      </c>
      <c r="AV622" s="13" t="s">
        <v>81</v>
      </c>
      <c r="AW622" s="13" t="s">
        <v>33</v>
      </c>
      <c r="AX622" s="13" t="s">
        <v>71</v>
      </c>
      <c r="AY622" s="247" t="s">
        <v>127</v>
      </c>
    </row>
    <row r="623" s="15" customFormat="1">
      <c r="A623" s="15"/>
      <c r="B623" s="261"/>
      <c r="C623" s="262"/>
      <c r="D623" s="233" t="s">
        <v>138</v>
      </c>
      <c r="E623" s="263" t="s">
        <v>19</v>
      </c>
      <c r="F623" s="264" t="s">
        <v>323</v>
      </c>
      <c r="G623" s="262"/>
      <c r="H623" s="265">
        <v>16</v>
      </c>
      <c r="I623" s="266"/>
      <c r="J623" s="262"/>
      <c r="K623" s="262"/>
      <c r="L623" s="267"/>
      <c r="M623" s="268"/>
      <c r="N623" s="269"/>
      <c r="O623" s="269"/>
      <c r="P623" s="269"/>
      <c r="Q623" s="269"/>
      <c r="R623" s="269"/>
      <c r="S623" s="269"/>
      <c r="T623" s="270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71" t="s">
        <v>138</v>
      </c>
      <c r="AU623" s="271" t="s">
        <v>81</v>
      </c>
      <c r="AV623" s="15" t="s">
        <v>150</v>
      </c>
      <c r="AW623" s="15" t="s">
        <v>33</v>
      </c>
      <c r="AX623" s="15" t="s">
        <v>79</v>
      </c>
      <c r="AY623" s="271" t="s">
        <v>127</v>
      </c>
    </row>
    <row r="624" s="2" customFormat="1" ht="16.5" customHeight="1">
      <c r="A624" s="40"/>
      <c r="B624" s="41"/>
      <c r="C624" s="220" t="s">
        <v>1358</v>
      </c>
      <c r="D624" s="220" t="s">
        <v>130</v>
      </c>
      <c r="E624" s="221" t="s">
        <v>1359</v>
      </c>
      <c r="F624" s="222" t="s">
        <v>1360</v>
      </c>
      <c r="G624" s="223" t="s">
        <v>363</v>
      </c>
      <c r="H624" s="224">
        <v>155</v>
      </c>
      <c r="I624" s="225"/>
      <c r="J624" s="226">
        <f>ROUND(I624*H624,2)</f>
        <v>0</v>
      </c>
      <c r="K624" s="222" t="s">
        <v>134</v>
      </c>
      <c r="L624" s="46"/>
      <c r="M624" s="227" t="s">
        <v>19</v>
      </c>
      <c r="N624" s="228" t="s">
        <v>42</v>
      </c>
      <c r="O624" s="86"/>
      <c r="P624" s="229">
        <f>O624*H624</f>
        <v>0</v>
      </c>
      <c r="Q624" s="229">
        <v>0</v>
      </c>
      <c r="R624" s="229">
        <f>Q624*H624</f>
        <v>0</v>
      </c>
      <c r="S624" s="229">
        <v>0</v>
      </c>
      <c r="T624" s="230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31" t="s">
        <v>150</v>
      </c>
      <c r="AT624" s="231" t="s">
        <v>130</v>
      </c>
      <c r="AU624" s="231" t="s">
        <v>81</v>
      </c>
      <c r="AY624" s="19" t="s">
        <v>127</v>
      </c>
      <c r="BE624" s="232">
        <f>IF(N624="základní",J624,0)</f>
        <v>0</v>
      </c>
      <c r="BF624" s="232">
        <f>IF(N624="snížená",J624,0)</f>
        <v>0</v>
      </c>
      <c r="BG624" s="232">
        <f>IF(N624="zákl. přenesená",J624,0)</f>
        <v>0</v>
      </c>
      <c r="BH624" s="232">
        <f>IF(N624="sníž. přenesená",J624,0)</f>
        <v>0</v>
      </c>
      <c r="BI624" s="232">
        <f>IF(N624="nulová",J624,0)</f>
        <v>0</v>
      </c>
      <c r="BJ624" s="19" t="s">
        <v>79</v>
      </c>
      <c r="BK624" s="232">
        <f>ROUND(I624*H624,2)</f>
        <v>0</v>
      </c>
      <c r="BL624" s="19" t="s">
        <v>150</v>
      </c>
      <c r="BM624" s="231" t="s">
        <v>1361</v>
      </c>
    </row>
    <row r="625" s="2" customFormat="1">
      <c r="A625" s="40"/>
      <c r="B625" s="41"/>
      <c r="C625" s="42"/>
      <c r="D625" s="233" t="s">
        <v>137</v>
      </c>
      <c r="E625" s="42"/>
      <c r="F625" s="234" t="s">
        <v>1362</v>
      </c>
      <c r="G625" s="42"/>
      <c r="H625" s="42"/>
      <c r="I625" s="138"/>
      <c r="J625" s="42"/>
      <c r="K625" s="42"/>
      <c r="L625" s="46"/>
      <c r="M625" s="235"/>
      <c r="N625" s="236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137</v>
      </c>
      <c r="AU625" s="19" t="s">
        <v>81</v>
      </c>
    </row>
    <row r="626" s="13" customFormat="1">
      <c r="A626" s="13"/>
      <c r="B626" s="237"/>
      <c r="C626" s="238"/>
      <c r="D626" s="233" t="s">
        <v>138</v>
      </c>
      <c r="E626" s="239" t="s">
        <v>19</v>
      </c>
      <c r="F626" s="240" t="s">
        <v>1363</v>
      </c>
      <c r="G626" s="238"/>
      <c r="H626" s="241">
        <v>155</v>
      </c>
      <c r="I626" s="242"/>
      <c r="J626" s="238"/>
      <c r="K626" s="238"/>
      <c r="L626" s="243"/>
      <c r="M626" s="244"/>
      <c r="N626" s="245"/>
      <c r="O626" s="245"/>
      <c r="P626" s="245"/>
      <c r="Q626" s="245"/>
      <c r="R626" s="245"/>
      <c r="S626" s="245"/>
      <c r="T626" s="246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7" t="s">
        <v>138</v>
      </c>
      <c r="AU626" s="247" t="s">
        <v>81</v>
      </c>
      <c r="AV626" s="13" t="s">
        <v>81</v>
      </c>
      <c r="AW626" s="13" t="s">
        <v>33</v>
      </c>
      <c r="AX626" s="13" t="s">
        <v>79</v>
      </c>
      <c r="AY626" s="247" t="s">
        <v>127</v>
      </c>
    </row>
    <row r="627" s="2" customFormat="1" ht="16.5" customHeight="1">
      <c r="A627" s="40"/>
      <c r="B627" s="41"/>
      <c r="C627" s="220" t="s">
        <v>1364</v>
      </c>
      <c r="D627" s="220" t="s">
        <v>130</v>
      </c>
      <c r="E627" s="221" t="s">
        <v>1365</v>
      </c>
      <c r="F627" s="222" t="s">
        <v>1366</v>
      </c>
      <c r="G627" s="223" t="s">
        <v>290</v>
      </c>
      <c r="H627" s="224">
        <v>16</v>
      </c>
      <c r="I627" s="225"/>
      <c r="J627" s="226">
        <f>ROUND(I627*H627,2)</f>
        <v>0</v>
      </c>
      <c r="K627" s="222" t="s">
        <v>134</v>
      </c>
      <c r="L627" s="46"/>
      <c r="M627" s="227" t="s">
        <v>19</v>
      </c>
      <c r="N627" s="228" t="s">
        <v>42</v>
      </c>
      <c r="O627" s="86"/>
      <c r="P627" s="229">
        <f>O627*H627</f>
        <v>0</v>
      </c>
      <c r="Q627" s="229">
        <v>1.0000000000000001E-05</v>
      </c>
      <c r="R627" s="229">
        <f>Q627*H627</f>
        <v>0.00016000000000000001</v>
      </c>
      <c r="S627" s="229">
        <v>0</v>
      </c>
      <c r="T627" s="230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31" t="s">
        <v>150</v>
      </c>
      <c r="AT627" s="231" t="s">
        <v>130</v>
      </c>
      <c r="AU627" s="231" t="s">
        <v>81</v>
      </c>
      <c r="AY627" s="19" t="s">
        <v>127</v>
      </c>
      <c r="BE627" s="232">
        <f>IF(N627="základní",J627,0)</f>
        <v>0</v>
      </c>
      <c r="BF627" s="232">
        <f>IF(N627="snížená",J627,0)</f>
        <v>0</v>
      </c>
      <c r="BG627" s="232">
        <f>IF(N627="zákl. přenesená",J627,0)</f>
        <v>0</v>
      </c>
      <c r="BH627" s="232">
        <f>IF(N627="sníž. přenesená",J627,0)</f>
        <v>0</v>
      </c>
      <c r="BI627" s="232">
        <f>IF(N627="nulová",J627,0)</f>
        <v>0</v>
      </c>
      <c r="BJ627" s="19" t="s">
        <v>79</v>
      </c>
      <c r="BK627" s="232">
        <f>ROUND(I627*H627,2)</f>
        <v>0</v>
      </c>
      <c r="BL627" s="19" t="s">
        <v>150</v>
      </c>
      <c r="BM627" s="231" t="s">
        <v>1367</v>
      </c>
    </row>
    <row r="628" s="2" customFormat="1">
      <c r="A628" s="40"/>
      <c r="B628" s="41"/>
      <c r="C628" s="42"/>
      <c r="D628" s="233" t="s">
        <v>137</v>
      </c>
      <c r="E628" s="42"/>
      <c r="F628" s="234" t="s">
        <v>1368</v>
      </c>
      <c r="G628" s="42"/>
      <c r="H628" s="42"/>
      <c r="I628" s="138"/>
      <c r="J628" s="42"/>
      <c r="K628" s="42"/>
      <c r="L628" s="46"/>
      <c r="M628" s="235"/>
      <c r="N628" s="236"/>
      <c r="O628" s="86"/>
      <c r="P628" s="86"/>
      <c r="Q628" s="86"/>
      <c r="R628" s="86"/>
      <c r="S628" s="86"/>
      <c r="T628" s="87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T628" s="19" t="s">
        <v>137</v>
      </c>
      <c r="AU628" s="19" t="s">
        <v>81</v>
      </c>
    </row>
    <row r="629" s="2" customFormat="1" ht="16.5" customHeight="1">
      <c r="A629" s="40"/>
      <c r="B629" s="41"/>
      <c r="C629" s="220" t="s">
        <v>1369</v>
      </c>
      <c r="D629" s="220" t="s">
        <v>130</v>
      </c>
      <c r="E629" s="221" t="s">
        <v>1370</v>
      </c>
      <c r="F629" s="222" t="s">
        <v>1371</v>
      </c>
      <c r="G629" s="223" t="s">
        <v>363</v>
      </c>
      <c r="H629" s="224">
        <v>70</v>
      </c>
      <c r="I629" s="225"/>
      <c r="J629" s="226">
        <f>ROUND(I629*H629,2)</f>
        <v>0</v>
      </c>
      <c r="K629" s="222" t="s">
        <v>134</v>
      </c>
      <c r="L629" s="46"/>
      <c r="M629" s="227" t="s">
        <v>19</v>
      </c>
      <c r="N629" s="228" t="s">
        <v>42</v>
      </c>
      <c r="O629" s="86"/>
      <c r="P629" s="229">
        <f>O629*H629</f>
        <v>0</v>
      </c>
      <c r="Q629" s="229">
        <v>0.15540000000000001</v>
      </c>
      <c r="R629" s="229">
        <f>Q629*H629</f>
        <v>10.878</v>
      </c>
      <c r="S629" s="229">
        <v>0</v>
      </c>
      <c r="T629" s="230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31" t="s">
        <v>150</v>
      </c>
      <c r="AT629" s="231" t="s">
        <v>130</v>
      </c>
      <c r="AU629" s="231" t="s">
        <v>81</v>
      </c>
      <c r="AY629" s="19" t="s">
        <v>127</v>
      </c>
      <c r="BE629" s="232">
        <f>IF(N629="základní",J629,0)</f>
        <v>0</v>
      </c>
      <c r="BF629" s="232">
        <f>IF(N629="snížená",J629,0)</f>
        <v>0</v>
      </c>
      <c r="BG629" s="232">
        <f>IF(N629="zákl. přenesená",J629,0)</f>
        <v>0</v>
      </c>
      <c r="BH629" s="232">
        <f>IF(N629="sníž. přenesená",J629,0)</f>
        <v>0</v>
      </c>
      <c r="BI629" s="232">
        <f>IF(N629="nulová",J629,0)</f>
        <v>0</v>
      </c>
      <c r="BJ629" s="19" t="s">
        <v>79</v>
      </c>
      <c r="BK629" s="232">
        <f>ROUND(I629*H629,2)</f>
        <v>0</v>
      </c>
      <c r="BL629" s="19" t="s">
        <v>150</v>
      </c>
      <c r="BM629" s="231" t="s">
        <v>1372</v>
      </c>
    </row>
    <row r="630" s="2" customFormat="1">
      <c r="A630" s="40"/>
      <c r="B630" s="41"/>
      <c r="C630" s="42"/>
      <c r="D630" s="233" t="s">
        <v>137</v>
      </c>
      <c r="E630" s="42"/>
      <c r="F630" s="234" t="s">
        <v>1373</v>
      </c>
      <c r="G630" s="42"/>
      <c r="H630" s="42"/>
      <c r="I630" s="138"/>
      <c r="J630" s="42"/>
      <c r="K630" s="42"/>
      <c r="L630" s="46"/>
      <c r="M630" s="235"/>
      <c r="N630" s="236"/>
      <c r="O630" s="86"/>
      <c r="P630" s="86"/>
      <c r="Q630" s="86"/>
      <c r="R630" s="86"/>
      <c r="S630" s="86"/>
      <c r="T630" s="87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T630" s="19" t="s">
        <v>137</v>
      </c>
      <c r="AU630" s="19" t="s">
        <v>81</v>
      </c>
    </row>
    <row r="631" s="13" customFormat="1">
      <c r="A631" s="13"/>
      <c r="B631" s="237"/>
      <c r="C631" s="238"/>
      <c r="D631" s="233" t="s">
        <v>138</v>
      </c>
      <c r="E631" s="239" t="s">
        <v>19</v>
      </c>
      <c r="F631" s="240" t="s">
        <v>1374</v>
      </c>
      <c r="G631" s="238"/>
      <c r="H631" s="241">
        <v>10</v>
      </c>
      <c r="I631" s="242"/>
      <c r="J631" s="238"/>
      <c r="K631" s="238"/>
      <c r="L631" s="243"/>
      <c r="M631" s="244"/>
      <c r="N631" s="245"/>
      <c r="O631" s="245"/>
      <c r="P631" s="245"/>
      <c r="Q631" s="245"/>
      <c r="R631" s="245"/>
      <c r="S631" s="245"/>
      <c r="T631" s="246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7" t="s">
        <v>138</v>
      </c>
      <c r="AU631" s="247" t="s">
        <v>81</v>
      </c>
      <c r="AV631" s="13" t="s">
        <v>81</v>
      </c>
      <c r="AW631" s="13" t="s">
        <v>33</v>
      </c>
      <c r="AX631" s="13" t="s">
        <v>71</v>
      </c>
      <c r="AY631" s="247" t="s">
        <v>127</v>
      </c>
    </row>
    <row r="632" s="13" customFormat="1">
      <c r="A632" s="13"/>
      <c r="B632" s="237"/>
      <c r="C632" s="238"/>
      <c r="D632" s="233" t="s">
        <v>138</v>
      </c>
      <c r="E632" s="239" t="s">
        <v>19</v>
      </c>
      <c r="F632" s="240" t="s">
        <v>1375</v>
      </c>
      <c r="G632" s="238"/>
      <c r="H632" s="241">
        <v>60</v>
      </c>
      <c r="I632" s="242"/>
      <c r="J632" s="238"/>
      <c r="K632" s="238"/>
      <c r="L632" s="243"/>
      <c r="M632" s="244"/>
      <c r="N632" s="245"/>
      <c r="O632" s="245"/>
      <c r="P632" s="245"/>
      <c r="Q632" s="245"/>
      <c r="R632" s="245"/>
      <c r="S632" s="245"/>
      <c r="T632" s="246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7" t="s">
        <v>138</v>
      </c>
      <c r="AU632" s="247" t="s">
        <v>81</v>
      </c>
      <c r="AV632" s="13" t="s">
        <v>81</v>
      </c>
      <c r="AW632" s="13" t="s">
        <v>33</v>
      </c>
      <c r="AX632" s="13" t="s">
        <v>71</v>
      </c>
      <c r="AY632" s="247" t="s">
        <v>127</v>
      </c>
    </row>
    <row r="633" s="15" customFormat="1">
      <c r="A633" s="15"/>
      <c r="B633" s="261"/>
      <c r="C633" s="262"/>
      <c r="D633" s="233" t="s">
        <v>138</v>
      </c>
      <c r="E633" s="263" t="s">
        <v>19</v>
      </c>
      <c r="F633" s="264" t="s">
        <v>323</v>
      </c>
      <c r="G633" s="262"/>
      <c r="H633" s="265">
        <v>70</v>
      </c>
      <c r="I633" s="266"/>
      <c r="J633" s="262"/>
      <c r="K633" s="262"/>
      <c r="L633" s="267"/>
      <c r="M633" s="268"/>
      <c r="N633" s="269"/>
      <c r="O633" s="269"/>
      <c r="P633" s="269"/>
      <c r="Q633" s="269"/>
      <c r="R633" s="269"/>
      <c r="S633" s="269"/>
      <c r="T633" s="270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71" t="s">
        <v>138</v>
      </c>
      <c r="AU633" s="271" t="s">
        <v>81</v>
      </c>
      <c r="AV633" s="15" t="s">
        <v>150</v>
      </c>
      <c r="AW633" s="15" t="s">
        <v>33</v>
      </c>
      <c r="AX633" s="15" t="s">
        <v>79</v>
      </c>
      <c r="AY633" s="271" t="s">
        <v>127</v>
      </c>
    </row>
    <row r="634" s="2" customFormat="1" ht="16.5" customHeight="1">
      <c r="A634" s="40"/>
      <c r="B634" s="41"/>
      <c r="C634" s="287" t="s">
        <v>1376</v>
      </c>
      <c r="D634" s="287" t="s">
        <v>747</v>
      </c>
      <c r="E634" s="288" t="s">
        <v>1377</v>
      </c>
      <c r="F634" s="289" t="s">
        <v>1378</v>
      </c>
      <c r="G634" s="290" t="s">
        <v>363</v>
      </c>
      <c r="H634" s="291">
        <v>70</v>
      </c>
      <c r="I634" s="292"/>
      <c r="J634" s="293">
        <f>ROUND(I634*H634,2)</f>
        <v>0</v>
      </c>
      <c r="K634" s="289" t="s">
        <v>134</v>
      </c>
      <c r="L634" s="294"/>
      <c r="M634" s="295" t="s">
        <v>19</v>
      </c>
      <c r="N634" s="296" t="s">
        <v>42</v>
      </c>
      <c r="O634" s="86"/>
      <c r="P634" s="229">
        <f>O634*H634</f>
        <v>0</v>
      </c>
      <c r="Q634" s="229">
        <v>0.108</v>
      </c>
      <c r="R634" s="229">
        <f>Q634*H634</f>
        <v>7.5599999999999996</v>
      </c>
      <c r="S634" s="229">
        <v>0</v>
      </c>
      <c r="T634" s="230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31" t="s">
        <v>168</v>
      </c>
      <c r="AT634" s="231" t="s">
        <v>747</v>
      </c>
      <c r="AU634" s="231" t="s">
        <v>81</v>
      </c>
      <c r="AY634" s="19" t="s">
        <v>127</v>
      </c>
      <c r="BE634" s="232">
        <f>IF(N634="základní",J634,0)</f>
        <v>0</v>
      </c>
      <c r="BF634" s="232">
        <f>IF(N634="snížená",J634,0)</f>
        <v>0</v>
      </c>
      <c r="BG634" s="232">
        <f>IF(N634="zákl. přenesená",J634,0)</f>
        <v>0</v>
      </c>
      <c r="BH634" s="232">
        <f>IF(N634="sníž. přenesená",J634,0)</f>
        <v>0</v>
      </c>
      <c r="BI634" s="232">
        <f>IF(N634="nulová",J634,0)</f>
        <v>0</v>
      </c>
      <c r="BJ634" s="19" t="s">
        <v>79</v>
      </c>
      <c r="BK634" s="232">
        <f>ROUND(I634*H634,2)</f>
        <v>0</v>
      </c>
      <c r="BL634" s="19" t="s">
        <v>150</v>
      </c>
      <c r="BM634" s="231" t="s">
        <v>1379</v>
      </c>
    </row>
    <row r="635" s="2" customFormat="1">
      <c r="A635" s="40"/>
      <c r="B635" s="41"/>
      <c r="C635" s="42"/>
      <c r="D635" s="233" t="s">
        <v>137</v>
      </c>
      <c r="E635" s="42"/>
      <c r="F635" s="234" t="s">
        <v>1378</v>
      </c>
      <c r="G635" s="42"/>
      <c r="H635" s="42"/>
      <c r="I635" s="138"/>
      <c r="J635" s="42"/>
      <c r="K635" s="42"/>
      <c r="L635" s="46"/>
      <c r="M635" s="235"/>
      <c r="N635" s="236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137</v>
      </c>
      <c r="AU635" s="19" t="s">
        <v>81</v>
      </c>
    </row>
    <row r="636" s="2" customFormat="1" ht="16.5" customHeight="1">
      <c r="A636" s="40"/>
      <c r="B636" s="41"/>
      <c r="C636" s="220" t="s">
        <v>1380</v>
      </c>
      <c r="D636" s="220" t="s">
        <v>130</v>
      </c>
      <c r="E636" s="221" t="s">
        <v>1370</v>
      </c>
      <c r="F636" s="222" t="s">
        <v>1371</v>
      </c>
      <c r="G636" s="223" t="s">
        <v>363</v>
      </c>
      <c r="H636" s="224">
        <v>10</v>
      </c>
      <c r="I636" s="225"/>
      <c r="J636" s="226">
        <f>ROUND(I636*H636,2)</f>
        <v>0</v>
      </c>
      <c r="K636" s="222" t="s">
        <v>134</v>
      </c>
      <c r="L636" s="46"/>
      <c r="M636" s="227" t="s">
        <v>19</v>
      </c>
      <c r="N636" s="228" t="s">
        <v>42</v>
      </c>
      <c r="O636" s="86"/>
      <c r="P636" s="229">
        <f>O636*H636</f>
        <v>0</v>
      </c>
      <c r="Q636" s="229">
        <v>0.15540000000000001</v>
      </c>
      <c r="R636" s="229">
        <f>Q636*H636</f>
        <v>1.5540000000000001</v>
      </c>
      <c r="S636" s="229">
        <v>0</v>
      </c>
      <c r="T636" s="230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31" t="s">
        <v>150</v>
      </c>
      <c r="AT636" s="231" t="s">
        <v>130</v>
      </c>
      <c r="AU636" s="231" t="s">
        <v>81</v>
      </c>
      <c r="AY636" s="19" t="s">
        <v>127</v>
      </c>
      <c r="BE636" s="232">
        <f>IF(N636="základní",J636,0)</f>
        <v>0</v>
      </c>
      <c r="BF636" s="232">
        <f>IF(N636="snížená",J636,0)</f>
        <v>0</v>
      </c>
      <c r="BG636" s="232">
        <f>IF(N636="zákl. přenesená",J636,0)</f>
        <v>0</v>
      </c>
      <c r="BH636" s="232">
        <f>IF(N636="sníž. přenesená",J636,0)</f>
        <v>0</v>
      </c>
      <c r="BI636" s="232">
        <f>IF(N636="nulová",J636,0)</f>
        <v>0</v>
      </c>
      <c r="BJ636" s="19" t="s">
        <v>79</v>
      </c>
      <c r="BK636" s="232">
        <f>ROUND(I636*H636,2)</f>
        <v>0</v>
      </c>
      <c r="BL636" s="19" t="s">
        <v>150</v>
      </c>
      <c r="BM636" s="231" t="s">
        <v>1381</v>
      </c>
    </row>
    <row r="637" s="2" customFormat="1">
      <c r="A637" s="40"/>
      <c r="B637" s="41"/>
      <c r="C637" s="42"/>
      <c r="D637" s="233" t="s">
        <v>137</v>
      </c>
      <c r="E637" s="42"/>
      <c r="F637" s="234" t="s">
        <v>1373</v>
      </c>
      <c r="G637" s="42"/>
      <c r="H637" s="42"/>
      <c r="I637" s="138"/>
      <c r="J637" s="42"/>
      <c r="K637" s="42"/>
      <c r="L637" s="46"/>
      <c r="M637" s="235"/>
      <c r="N637" s="236"/>
      <c r="O637" s="86"/>
      <c r="P637" s="86"/>
      <c r="Q637" s="86"/>
      <c r="R637" s="86"/>
      <c r="S637" s="86"/>
      <c r="T637" s="87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137</v>
      </c>
      <c r="AU637" s="19" t="s">
        <v>81</v>
      </c>
    </row>
    <row r="638" s="13" customFormat="1">
      <c r="A638" s="13"/>
      <c r="B638" s="237"/>
      <c r="C638" s="238"/>
      <c r="D638" s="233" t="s">
        <v>138</v>
      </c>
      <c r="E638" s="239" t="s">
        <v>19</v>
      </c>
      <c r="F638" s="240" t="s">
        <v>1382</v>
      </c>
      <c r="G638" s="238"/>
      <c r="H638" s="241">
        <v>10</v>
      </c>
      <c r="I638" s="242"/>
      <c r="J638" s="238"/>
      <c r="K638" s="238"/>
      <c r="L638" s="243"/>
      <c r="M638" s="244"/>
      <c r="N638" s="245"/>
      <c r="O638" s="245"/>
      <c r="P638" s="245"/>
      <c r="Q638" s="245"/>
      <c r="R638" s="245"/>
      <c r="S638" s="245"/>
      <c r="T638" s="246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7" t="s">
        <v>138</v>
      </c>
      <c r="AU638" s="247" t="s">
        <v>81</v>
      </c>
      <c r="AV638" s="13" t="s">
        <v>81</v>
      </c>
      <c r="AW638" s="13" t="s">
        <v>33</v>
      </c>
      <c r="AX638" s="13" t="s">
        <v>79</v>
      </c>
      <c r="AY638" s="247" t="s">
        <v>127</v>
      </c>
    </row>
    <row r="639" s="2" customFormat="1" ht="16.5" customHeight="1">
      <c r="A639" s="40"/>
      <c r="B639" s="41"/>
      <c r="C639" s="220" t="s">
        <v>1383</v>
      </c>
      <c r="D639" s="220" t="s">
        <v>130</v>
      </c>
      <c r="E639" s="221" t="s">
        <v>1384</v>
      </c>
      <c r="F639" s="222" t="s">
        <v>1385</v>
      </c>
      <c r="G639" s="223" t="s">
        <v>363</v>
      </c>
      <c r="H639" s="224">
        <v>122.45</v>
      </c>
      <c r="I639" s="225"/>
      <c r="J639" s="226">
        <f>ROUND(I639*H639,2)</f>
        <v>0</v>
      </c>
      <c r="K639" s="222" t="s">
        <v>134</v>
      </c>
      <c r="L639" s="46"/>
      <c r="M639" s="227" t="s">
        <v>19</v>
      </c>
      <c r="N639" s="228" t="s">
        <v>42</v>
      </c>
      <c r="O639" s="86"/>
      <c r="P639" s="229">
        <f>O639*H639</f>
        <v>0</v>
      </c>
      <c r="Q639" s="229">
        <v>0.1295</v>
      </c>
      <c r="R639" s="229">
        <f>Q639*H639</f>
        <v>15.857275000000001</v>
      </c>
      <c r="S639" s="229">
        <v>0</v>
      </c>
      <c r="T639" s="230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31" t="s">
        <v>150</v>
      </c>
      <c r="AT639" s="231" t="s">
        <v>130</v>
      </c>
      <c r="AU639" s="231" t="s">
        <v>81</v>
      </c>
      <c r="AY639" s="19" t="s">
        <v>127</v>
      </c>
      <c r="BE639" s="232">
        <f>IF(N639="základní",J639,0)</f>
        <v>0</v>
      </c>
      <c r="BF639" s="232">
        <f>IF(N639="snížená",J639,0)</f>
        <v>0</v>
      </c>
      <c r="BG639" s="232">
        <f>IF(N639="zákl. přenesená",J639,0)</f>
        <v>0</v>
      </c>
      <c r="BH639" s="232">
        <f>IF(N639="sníž. přenesená",J639,0)</f>
        <v>0</v>
      </c>
      <c r="BI639" s="232">
        <f>IF(N639="nulová",J639,0)</f>
        <v>0</v>
      </c>
      <c r="BJ639" s="19" t="s">
        <v>79</v>
      </c>
      <c r="BK639" s="232">
        <f>ROUND(I639*H639,2)</f>
        <v>0</v>
      </c>
      <c r="BL639" s="19" t="s">
        <v>150</v>
      </c>
      <c r="BM639" s="231" t="s">
        <v>1386</v>
      </c>
    </row>
    <row r="640" s="2" customFormat="1">
      <c r="A640" s="40"/>
      <c r="B640" s="41"/>
      <c r="C640" s="42"/>
      <c r="D640" s="233" t="s">
        <v>137</v>
      </c>
      <c r="E640" s="42"/>
      <c r="F640" s="234" t="s">
        <v>1387</v>
      </c>
      <c r="G640" s="42"/>
      <c r="H640" s="42"/>
      <c r="I640" s="138"/>
      <c r="J640" s="42"/>
      <c r="K640" s="42"/>
      <c r="L640" s="46"/>
      <c r="M640" s="235"/>
      <c r="N640" s="236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137</v>
      </c>
      <c r="AU640" s="19" t="s">
        <v>81</v>
      </c>
    </row>
    <row r="641" s="14" customFormat="1">
      <c r="A641" s="14"/>
      <c r="B641" s="248"/>
      <c r="C641" s="249"/>
      <c r="D641" s="233" t="s">
        <v>138</v>
      </c>
      <c r="E641" s="250" t="s">
        <v>19</v>
      </c>
      <c r="F641" s="251" t="s">
        <v>1388</v>
      </c>
      <c r="G641" s="249"/>
      <c r="H641" s="250" t="s">
        <v>19</v>
      </c>
      <c r="I641" s="252"/>
      <c r="J641" s="249"/>
      <c r="K641" s="249"/>
      <c r="L641" s="253"/>
      <c r="M641" s="254"/>
      <c r="N641" s="255"/>
      <c r="O641" s="255"/>
      <c r="P641" s="255"/>
      <c r="Q641" s="255"/>
      <c r="R641" s="255"/>
      <c r="S641" s="255"/>
      <c r="T641" s="25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7" t="s">
        <v>138</v>
      </c>
      <c r="AU641" s="257" t="s">
        <v>81</v>
      </c>
      <c r="AV641" s="14" t="s">
        <v>79</v>
      </c>
      <c r="AW641" s="14" t="s">
        <v>33</v>
      </c>
      <c r="AX641" s="14" t="s">
        <v>71</v>
      </c>
      <c r="AY641" s="257" t="s">
        <v>127</v>
      </c>
    </row>
    <row r="642" s="13" customFormat="1">
      <c r="A642" s="13"/>
      <c r="B642" s="237"/>
      <c r="C642" s="238"/>
      <c r="D642" s="233" t="s">
        <v>138</v>
      </c>
      <c r="E642" s="239" t="s">
        <v>19</v>
      </c>
      <c r="F642" s="240" t="s">
        <v>1389</v>
      </c>
      <c r="G642" s="238"/>
      <c r="H642" s="241">
        <v>6.0999999999999996</v>
      </c>
      <c r="I642" s="242"/>
      <c r="J642" s="238"/>
      <c r="K642" s="238"/>
      <c r="L642" s="243"/>
      <c r="M642" s="244"/>
      <c r="N642" s="245"/>
      <c r="O642" s="245"/>
      <c r="P642" s="245"/>
      <c r="Q642" s="245"/>
      <c r="R642" s="245"/>
      <c r="S642" s="245"/>
      <c r="T642" s="246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7" t="s">
        <v>138</v>
      </c>
      <c r="AU642" s="247" t="s">
        <v>81</v>
      </c>
      <c r="AV642" s="13" t="s">
        <v>81</v>
      </c>
      <c r="AW642" s="13" t="s">
        <v>33</v>
      </c>
      <c r="AX642" s="13" t="s">
        <v>71</v>
      </c>
      <c r="AY642" s="247" t="s">
        <v>127</v>
      </c>
    </row>
    <row r="643" s="13" customFormat="1">
      <c r="A643" s="13"/>
      <c r="B643" s="237"/>
      <c r="C643" s="238"/>
      <c r="D643" s="233" t="s">
        <v>138</v>
      </c>
      <c r="E643" s="239" t="s">
        <v>19</v>
      </c>
      <c r="F643" s="240" t="s">
        <v>1390</v>
      </c>
      <c r="G643" s="238"/>
      <c r="H643" s="241">
        <v>15</v>
      </c>
      <c r="I643" s="242"/>
      <c r="J643" s="238"/>
      <c r="K643" s="238"/>
      <c r="L643" s="243"/>
      <c r="M643" s="244"/>
      <c r="N643" s="245"/>
      <c r="O643" s="245"/>
      <c r="P643" s="245"/>
      <c r="Q643" s="245"/>
      <c r="R643" s="245"/>
      <c r="S643" s="245"/>
      <c r="T643" s="246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7" t="s">
        <v>138</v>
      </c>
      <c r="AU643" s="247" t="s">
        <v>81</v>
      </c>
      <c r="AV643" s="13" t="s">
        <v>81</v>
      </c>
      <c r="AW643" s="13" t="s">
        <v>33</v>
      </c>
      <c r="AX643" s="13" t="s">
        <v>71</v>
      </c>
      <c r="AY643" s="247" t="s">
        <v>127</v>
      </c>
    </row>
    <row r="644" s="14" customFormat="1">
      <c r="A644" s="14"/>
      <c r="B644" s="248"/>
      <c r="C644" s="249"/>
      <c r="D644" s="233" t="s">
        <v>138</v>
      </c>
      <c r="E644" s="250" t="s">
        <v>19</v>
      </c>
      <c r="F644" s="251" t="s">
        <v>1391</v>
      </c>
      <c r="G644" s="249"/>
      <c r="H644" s="250" t="s">
        <v>19</v>
      </c>
      <c r="I644" s="252"/>
      <c r="J644" s="249"/>
      <c r="K644" s="249"/>
      <c r="L644" s="253"/>
      <c r="M644" s="254"/>
      <c r="N644" s="255"/>
      <c r="O644" s="255"/>
      <c r="P644" s="255"/>
      <c r="Q644" s="255"/>
      <c r="R644" s="255"/>
      <c r="S644" s="255"/>
      <c r="T644" s="256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7" t="s">
        <v>138</v>
      </c>
      <c r="AU644" s="257" t="s">
        <v>81</v>
      </c>
      <c r="AV644" s="14" t="s">
        <v>79</v>
      </c>
      <c r="AW644" s="14" t="s">
        <v>33</v>
      </c>
      <c r="AX644" s="14" t="s">
        <v>71</v>
      </c>
      <c r="AY644" s="257" t="s">
        <v>127</v>
      </c>
    </row>
    <row r="645" s="13" customFormat="1">
      <c r="A645" s="13"/>
      <c r="B645" s="237"/>
      <c r="C645" s="238"/>
      <c r="D645" s="233" t="s">
        <v>138</v>
      </c>
      <c r="E645" s="239" t="s">
        <v>19</v>
      </c>
      <c r="F645" s="240" t="s">
        <v>1392</v>
      </c>
      <c r="G645" s="238"/>
      <c r="H645" s="241">
        <v>51</v>
      </c>
      <c r="I645" s="242"/>
      <c r="J645" s="238"/>
      <c r="K645" s="238"/>
      <c r="L645" s="243"/>
      <c r="M645" s="244"/>
      <c r="N645" s="245"/>
      <c r="O645" s="245"/>
      <c r="P645" s="245"/>
      <c r="Q645" s="245"/>
      <c r="R645" s="245"/>
      <c r="S645" s="245"/>
      <c r="T645" s="246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7" t="s">
        <v>138</v>
      </c>
      <c r="AU645" s="247" t="s">
        <v>81</v>
      </c>
      <c r="AV645" s="13" t="s">
        <v>81</v>
      </c>
      <c r="AW645" s="13" t="s">
        <v>33</v>
      </c>
      <c r="AX645" s="13" t="s">
        <v>71</v>
      </c>
      <c r="AY645" s="247" t="s">
        <v>127</v>
      </c>
    </row>
    <row r="646" s="13" customFormat="1">
      <c r="A646" s="13"/>
      <c r="B646" s="237"/>
      <c r="C646" s="238"/>
      <c r="D646" s="233" t="s">
        <v>138</v>
      </c>
      <c r="E646" s="239" t="s">
        <v>19</v>
      </c>
      <c r="F646" s="240" t="s">
        <v>1393</v>
      </c>
      <c r="G646" s="238"/>
      <c r="H646" s="241">
        <v>34.350000000000001</v>
      </c>
      <c r="I646" s="242"/>
      <c r="J646" s="238"/>
      <c r="K646" s="238"/>
      <c r="L646" s="243"/>
      <c r="M646" s="244"/>
      <c r="N646" s="245"/>
      <c r="O646" s="245"/>
      <c r="P646" s="245"/>
      <c r="Q646" s="245"/>
      <c r="R646" s="245"/>
      <c r="S646" s="245"/>
      <c r="T646" s="246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7" t="s">
        <v>138</v>
      </c>
      <c r="AU646" s="247" t="s">
        <v>81</v>
      </c>
      <c r="AV646" s="13" t="s">
        <v>81</v>
      </c>
      <c r="AW646" s="13" t="s">
        <v>33</v>
      </c>
      <c r="AX646" s="13" t="s">
        <v>71</v>
      </c>
      <c r="AY646" s="247" t="s">
        <v>127</v>
      </c>
    </row>
    <row r="647" s="13" customFormat="1">
      <c r="A647" s="13"/>
      <c r="B647" s="237"/>
      <c r="C647" s="238"/>
      <c r="D647" s="233" t="s">
        <v>138</v>
      </c>
      <c r="E647" s="239" t="s">
        <v>19</v>
      </c>
      <c r="F647" s="240" t="s">
        <v>1394</v>
      </c>
      <c r="G647" s="238"/>
      <c r="H647" s="241">
        <v>16</v>
      </c>
      <c r="I647" s="242"/>
      <c r="J647" s="238"/>
      <c r="K647" s="238"/>
      <c r="L647" s="243"/>
      <c r="M647" s="244"/>
      <c r="N647" s="245"/>
      <c r="O647" s="245"/>
      <c r="P647" s="245"/>
      <c r="Q647" s="245"/>
      <c r="R647" s="245"/>
      <c r="S647" s="245"/>
      <c r="T647" s="246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7" t="s">
        <v>138</v>
      </c>
      <c r="AU647" s="247" t="s">
        <v>81</v>
      </c>
      <c r="AV647" s="13" t="s">
        <v>81</v>
      </c>
      <c r="AW647" s="13" t="s">
        <v>33</v>
      </c>
      <c r="AX647" s="13" t="s">
        <v>71</v>
      </c>
      <c r="AY647" s="247" t="s">
        <v>127</v>
      </c>
    </row>
    <row r="648" s="15" customFormat="1">
      <c r="A648" s="15"/>
      <c r="B648" s="261"/>
      <c r="C648" s="262"/>
      <c r="D648" s="233" t="s">
        <v>138</v>
      </c>
      <c r="E648" s="263" t="s">
        <v>19</v>
      </c>
      <c r="F648" s="264" t="s">
        <v>323</v>
      </c>
      <c r="G648" s="262"/>
      <c r="H648" s="265">
        <v>122.45</v>
      </c>
      <c r="I648" s="266"/>
      <c r="J648" s="262"/>
      <c r="K648" s="262"/>
      <c r="L648" s="267"/>
      <c r="M648" s="268"/>
      <c r="N648" s="269"/>
      <c r="O648" s="269"/>
      <c r="P648" s="269"/>
      <c r="Q648" s="269"/>
      <c r="R648" s="269"/>
      <c r="S648" s="269"/>
      <c r="T648" s="270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71" t="s">
        <v>138</v>
      </c>
      <c r="AU648" s="271" t="s">
        <v>81</v>
      </c>
      <c r="AV648" s="15" t="s">
        <v>150</v>
      </c>
      <c r="AW648" s="15" t="s">
        <v>33</v>
      </c>
      <c r="AX648" s="15" t="s">
        <v>79</v>
      </c>
      <c r="AY648" s="271" t="s">
        <v>127</v>
      </c>
    </row>
    <row r="649" s="2" customFormat="1" ht="16.5" customHeight="1">
      <c r="A649" s="40"/>
      <c r="B649" s="41"/>
      <c r="C649" s="287" t="s">
        <v>1395</v>
      </c>
      <c r="D649" s="287" t="s">
        <v>747</v>
      </c>
      <c r="E649" s="288" t="s">
        <v>1396</v>
      </c>
      <c r="F649" s="289" t="s">
        <v>1397</v>
      </c>
      <c r="G649" s="290" t="s">
        <v>363</v>
      </c>
      <c r="H649" s="291">
        <v>122.45</v>
      </c>
      <c r="I649" s="292"/>
      <c r="J649" s="293">
        <f>ROUND(I649*H649,2)</f>
        <v>0</v>
      </c>
      <c r="K649" s="289" t="s">
        <v>134</v>
      </c>
      <c r="L649" s="294"/>
      <c r="M649" s="295" t="s">
        <v>19</v>
      </c>
      <c r="N649" s="296" t="s">
        <v>42</v>
      </c>
      <c r="O649" s="86"/>
      <c r="P649" s="229">
        <f>O649*H649</f>
        <v>0</v>
      </c>
      <c r="Q649" s="229">
        <v>0.056120000000000003</v>
      </c>
      <c r="R649" s="229">
        <f>Q649*H649</f>
        <v>6.8718940000000002</v>
      </c>
      <c r="S649" s="229">
        <v>0</v>
      </c>
      <c r="T649" s="230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31" t="s">
        <v>168</v>
      </c>
      <c r="AT649" s="231" t="s">
        <v>747</v>
      </c>
      <c r="AU649" s="231" t="s">
        <v>81</v>
      </c>
      <c r="AY649" s="19" t="s">
        <v>127</v>
      </c>
      <c r="BE649" s="232">
        <f>IF(N649="základní",J649,0)</f>
        <v>0</v>
      </c>
      <c r="BF649" s="232">
        <f>IF(N649="snížená",J649,0)</f>
        <v>0</v>
      </c>
      <c r="BG649" s="232">
        <f>IF(N649="zákl. přenesená",J649,0)</f>
        <v>0</v>
      </c>
      <c r="BH649" s="232">
        <f>IF(N649="sníž. přenesená",J649,0)</f>
        <v>0</v>
      </c>
      <c r="BI649" s="232">
        <f>IF(N649="nulová",J649,0)</f>
        <v>0</v>
      </c>
      <c r="BJ649" s="19" t="s">
        <v>79</v>
      </c>
      <c r="BK649" s="232">
        <f>ROUND(I649*H649,2)</f>
        <v>0</v>
      </c>
      <c r="BL649" s="19" t="s">
        <v>150</v>
      </c>
      <c r="BM649" s="231" t="s">
        <v>1398</v>
      </c>
    </row>
    <row r="650" s="2" customFormat="1">
      <c r="A650" s="40"/>
      <c r="B650" s="41"/>
      <c r="C650" s="42"/>
      <c r="D650" s="233" t="s">
        <v>137</v>
      </c>
      <c r="E650" s="42"/>
      <c r="F650" s="234" t="s">
        <v>1397</v>
      </c>
      <c r="G650" s="42"/>
      <c r="H650" s="42"/>
      <c r="I650" s="138"/>
      <c r="J650" s="42"/>
      <c r="K650" s="42"/>
      <c r="L650" s="46"/>
      <c r="M650" s="235"/>
      <c r="N650" s="236"/>
      <c r="O650" s="86"/>
      <c r="P650" s="86"/>
      <c r="Q650" s="86"/>
      <c r="R650" s="86"/>
      <c r="S650" s="86"/>
      <c r="T650" s="87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T650" s="19" t="s">
        <v>137</v>
      </c>
      <c r="AU650" s="19" t="s">
        <v>81</v>
      </c>
    </row>
    <row r="651" s="2" customFormat="1" ht="16.5" customHeight="1">
      <c r="A651" s="40"/>
      <c r="B651" s="41"/>
      <c r="C651" s="220" t="s">
        <v>1399</v>
      </c>
      <c r="D651" s="220" t="s">
        <v>130</v>
      </c>
      <c r="E651" s="221" t="s">
        <v>1400</v>
      </c>
      <c r="F651" s="222" t="s">
        <v>1401</v>
      </c>
      <c r="G651" s="223" t="s">
        <v>448</v>
      </c>
      <c r="H651" s="224">
        <v>9.1099999999999994</v>
      </c>
      <c r="I651" s="225"/>
      <c r="J651" s="226">
        <f>ROUND(I651*H651,2)</f>
        <v>0</v>
      </c>
      <c r="K651" s="222" t="s">
        <v>134</v>
      </c>
      <c r="L651" s="46"/>
      <c r="M651" s="227" t="s">
        <v>19</v>
      </c>
      <c r="N651" s="228" t="s">
        <v>42</v>
      </c>
      <c r="O651" s="86"/>
      <c r="P651" s="229">
        <f>O651*H651</f>
        <v>0</v>
      </c>
      <c r="Q651" s="229">
        <v>2.2563399999999998</v>
      </c>
      <c r="R651" s="229">
        <f>Q651*H651</f>
        <v>20.555257399999999</v>
      </c>
      <c r="S651" s="229">
        <v>0</v>
      </c>
      <c r="T651" s="230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31" t="s">
        <v>150</v>
      </c>
      <c r="AT651" s="231" t="s">
        <v>130</v>
      </c>
      <c r="AU651" s="231" t="s">
        <v>81</v>
      </c>
      <c r="AY651" s="19" t="s">
        <v>127</v>
      </c>
      <c r="BE651" s="232">
        <f>IF(N651="základní",J651,0)</f>
        <v>0</v>
      </c>
      <c r="BF651" s="232">
        <f>IF(N651="snížená",J651,0)</f>
        <v>0</v>
      </c>
      <c r="BG651" s="232">
        <f>IF(N651="zákl. přenesená",J651,0)</f>
        <v>0</v>
      </c>
      <c r="BH651" s="232">
        <f>IF(N651="sníž. přenesená",J651,0)</f>
        <v>0</v>
      </c>
      <c r="BI651" s="232">
        <f>IF(N651="nulová",J651,0)</f>
        <v>0</v>
      </c>
      <c r="BJ651" s="19" t="s">
        <v>79</v>
      </c>
      <c r="BK651" s="232">
        <f>ROUND(I651*H651,2)</f>
        <v>0</v>
      </c>
      <c r="BL651" s="19" t="s">
        <v>150</v>
      </c>
      <c r="BM651" s="231" t="s">
        <v>1402</v>
      </c>
    </row>
    <row r="652" s="2" customFormat="1">
      <c r="A652" s="40"/>
      <c r="B652" s="41"/>
      <c r="C652" s="42"/>
      <c r="D652" s="233" t="s">
        <v>137</v>
      </c>
      <c r="E652" s="42"/>
      <c r="F652" s="234" t="s">
        <v>1403</v>
      </c>
      <c r="G652" s="42"/>
      <c r="H652" s="42"/>
      <c r="I652" s="138"/>
      <c r="J652" s="42"/>
      <c r="K652" s="42"/>
      <c r="L652" s="46"/>
      <c r="M652" s="235"/>
      <c r="N652" s="236"/>
      <c r="O652" s="86"/>
      <c r="P652" s="86"/>
      <c r="Q652" s="86"/>
      <c r="R652" s="86"/>
      <c r="S652" s="86"/>
      <c r="T652" s="87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T652" s="19" t="s">
        <v>137</v>
      </c>
      <c r="AU652" s="19" t="s">
        <v>81</v>
      </c>
    </row>
    <row r="653" s="13" customFormat="1">
      <c r="A653" s="13"/>
      <c r="B653" s="237"/>
      <c r="C653" s="238"/>
      <c r="D653" s="233" t="s">
        <v>138</v>
      </c>
      <c r="E653" s="239" t="s">
        <v>19</v>
      </c>
      <c r="F653" s="240" t="s">
        <v>1404</v>
      </c>
      <c r="G653" s="238"/>
      <c r="H653" s="241">
        <v>9.1099999999999994</v>
      </c>
      <c r="I653" s="242"/>
      <c r="J653" s="238"/>
      <c r="K653" s="238"/>
      <c r="L653" s="243"/>
      <c r="M653" s="244"/>
      <c r="N653" s="245"/>
      <c r="O653" s="245"/>
      <c r="P653" s="245"/>
      <c r="Q653" s="245"/>
      <c r="R653" s="245"/>
      <c r="S653" s="245"/>
      <c r="T653" s="246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7" t="s">
        <v>138</v>
      </c>
      <c r="AU653" s="247" t="s">
        <v>81</v>
      </c>
      <c r="AV653" s="13" t="s">
        <v>81</v>
      </c>
      <c r="AW653" s="13" t="s">
        <v>33</v>
      </c>
      <c r="AX653" s="13" t="s">
        <v>79</v>
      </c>
      <c r="AY653" s="247" t="s">
        <v>127</v>
      </c>
    </row>
    <row r="654" s="2" customFormat="1" ht="16.5" customHeight="1">
      <c r="A654" s="40"/>
      <c r="B654" s="41"/>
      <c r="C654" s="220" t="s">
        <v>1405</v>
      </c>
      <c r="D654" s="220" t="s">
        <v>130</v>
      </c>
      <c r="E654" s="221" t="s">
        <v>1406</v>
      </c>
      <c r="F654" s="222" t="s">
        <v>1407</v>
      </c>
      <c r="G654" s="223" t="s">
        <v>363</v>
      </c>
      <c r="H654" s="224">
        <v>75.5</v>
      </c>
      <c r="I654" s="225"/>
      <c r="J654" s="226">
        <f>ROUND(I654*H654,2)</f>
        <v>0</v>
      </c>
      <c r="K654" s="222" t="s">
        <v>134</v>
      </c>
      <c r="L654" s="46"/>
      <c r="M654" s="227" t="s">
        <v>19</v>
      </c>
      <c r="N654" s="228" t="s">
        <v>42</v>
      </c>
      <c r="O654" s="86"/>
      <c r="P654" s="229">
        <f>O654*H654</f>
        <v>0</v>
      </c>
      <c r="Q654" s="229">
        <v>1.0000000000000001E-05</v>
      </c>
      <c r="R654" s="229">
        <f>Q654*H654</f>
        <v>0.00075500000000000003</v>
      </c>
      <c r="S654" s="229">
        <v>0</v>
      </c>
      <c r="T654" s="230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31" t="s">
        <v>150</v>
      </c>
      <c r="AT654" s="231" t="s">
        <v>130</v>
      </c>
      <c r="AU654" s="231" t="s">
        <v>81</v>
      </c>
      <c r="AY654" s="19" t="s">
        <v>127</v>
      </c>
      <c r="BE654" s="232">
        <f>IF(N654="základní",J654,0)</f>
        <v>0</v>
      </c>
      <c r="BF654" s="232">
        <f>IF(N654="snížená",J654,0)</f>
        <v>0</v>
      </c>
      <c r="BG654" s="232">
        <f>IF(N654="zákl. přenesená",J654,0)</f>
        <v>0</v>
      </c>
      <c r="BH654" s="232">
        <f>IF(N654="sníž. přenesená",J654,0)</f>
        <v>0</v>
      </c>
      <c r="BI654" s="232">
        <f>IF(N654="nulová",J654,0)</f>
        <v>0</v>
      </c>
      <c r="BJ654" s="19" t="s">
        <v>79</v>
      </c>
      <c r="BK654" s="232">
        <f>ROUND(I654*H654,2)</f>
        <v>0</v>
      </c>
      <c r="BL654" s="19" t="s">
        <v>150</v>
      </c>
      <c r="BM654" s="231" t="s">
        <v>1408</v>
      </c>
    </row>
    <row r="655" s="2" customFormat="1">
      <c r="A655" s="40"/>
      <c r="B655" s="41"/>
      <c r="C655" s="42"/>
      <c r="D655" s="233" t="s">
        <v>137</v>
      </c>
      <c r="E655" s="42"/>
      <c r="F655" s="234" t="s">
        <v>1409</v>
      </c>
      <c r="G655" s="42"/>
      <c r="H655" s="42"/>
      <c r="I655" s="138"/>
      <c r="J655" s="42"/>
      <c r="K655" s="42"/>
      <c r="L655" s="46"/>
      <c r="M655" s="235"/>
      <c r="N655" s="236"/>
      <c r="O655" s="86"/>
      <c r="P655" s="86"/>
      <c r="Q655" s="86"/>
      <c r="R655" s="86"/>
      <c r="S655" s="86"/>
      <c r="T655" s="87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T655" s="19" t="s">
        <v>137</v>
      </c>
      <c r="AU655" s="19" t="s">
        <v>81</v>
      </c>
    </row>
    <row r="656" s="14" customFormat="1">
      <c r="A656" s="14"/>
      <c r="B656" s="248"/>
      <c r="C656" s="249"/>
      <c r="D656" s="233" t="s">
        <v>138</v>
      </c>
      <c r="E656" s="250" t="s">
        <v>19</v>
      </c>
      <c r="F656" s="251" t="s">
        <v>1410</v>
      </c>
      <c r="G656" s="249"/>
      <c r="H656" s="250" t="s">
        <v>19</v>
      </c>
      <c r="I656" s="252"/>
      <c r="J656" s="249"/>
      <c r="K656" s="249"/>
      <c r="L656" s="253"/>
      <c r="M656" s="254"/>
      <c r="N656" s="255"/>
      <c r="O656" s="255"/>
      <c r="P656" s="255"/>
      <c r="Q656" s="255"/>
      <c r="R656" s="255"/>
      <c r="S656" s="255"/>
      <c r="T656" s="256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7" t="s">
        <v>138</v>
      </c>
      <c r="AU656" s="257" t="s">
        <v>81</v>
      </c>
      <c r="AV656" s="14" t="s">
        <v>79</v>
      </c>
      <c r="AW656" s="14" t="s">
        <v>33</v>
      </c>
      <c r="AX656" s="14" t="s">
        <v>71</v>
      </c>
      <c r="AY656" s="257" t="s">
        <v>127</v>
      </c>
    </row>
    <row r="657" s="13" customFormat="1">
      <c r="A657" s="13"/>
      <c r="B657" s="237"/>
      <c r="C657" s="238"/>
      <c r="D657" s="233" t="s">
        <v>138</v>
      </c>
      <c r="E657" s="239" t="s">
        <v>19</v>
      </c>
      <c r="F657" s="240" t="s">
        <v>1411</v>
      </c>
      <c r="G657" s="238"/>
      <c r="H657" s="241">
        <v>43.5</v>
      </c>
      <c r="I657" s="242"/>
      <c r="J657" s="238"/>
      <c r="K657" s="238"/>
      <c r="L657" s="243"/>
      <c r="M657" s="244"/>
      <c r="N657" s="245"/>
      <c r="O657" s="245"/>
      <c r="P657" s="245"/>
      <c r="Q657" s="245"/>
      <c r="R657" s="245"/>
      <c r="S657" s="245"/>
      <c r="T657" s="246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7" t="s">
        <v>138</v>
      </c>
      <c r="AU657" s="247" t="s">
        <v>81</v>
      </c>
      <c r="AV657" s="13" t="s">
        <v>81</v>
      </c>
      <c r="AW657" s="13" t="s">
        <v>33</v>
      </c>
      <c r="AX657" s="13" t="s">
        <v>71</v>
      </c>
      <c r="AY657" s="247" t="s">
        <v>127</v>
      </c>
    </row>
    <row r="658" s="13" customFormat="1">
      <c r="A658" s="13"/>
      <c r="B658" s="237"/>
      <c r="C658" s="238"/>
      <c r="D658" s="233" t="s">
        <v>138</v>
      </c>
      <c r="E658" s="239" t="s">
        <v>19</v>
      </c>
      <c r="F658" s="240" t="s">
        <v>1412</v>
      </c>
      <c r="G658" s="238"/>
      <c r="H658" s="241">
        <v>32</v>
      </c>
      <c r="I658" s="242"/>
      <c r="J658" s="238"/>
      <c r="K658" s="238"/>
      <c r="L658" s="243"/>
      <c r="M658" s="244"/>
      <c r="N658" s="245"/>
      <c r="O658" s="245"/>
      <c r="P658" s="245"/>
      <c r="Q658" s="245"/>
      <c r="R658" s="245"/>
      <c r="S658" s="245"/>
      <c r="T658" s="246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7" t="s">
        <v>138</v>
      </c>
      <c r="AU658" s="247" t="s">
        <v>81</v>
      </c>
      <c r="AV658" s="13" t="s">
        <v>81</v>
      </c>
      <c r="AW658" s="13" t="s">
        <v>33</v>
      </c>
      <c r="AX658" s="13" t="s">
        <v>71</v>
      </c>
      <c r="AY658" s="247" t="s">
        <v>127</v>
      </c>
    </row>
    <row r="659" s="15" customFormat="1">
      <c r="A659" s="15"/>
      <c r="B659" s="261"/>
      <c r="C659" s="262"/>
      <c r="D659" s="233" t="s">
        <v>138</v>
      </c>
      <c r="E659" s="263" t="s">
        <v>19</v>
      </c>
      <c r="F659" s="264" t="s">
        <v>323</v>
      </c>
      <c r="G659" s="262"/>
      <c r="H659" s="265">
        <v>75.5</v>
      </c>
      <c r="I659" s="266"/>
      <c r="J659" s="262"/>
      <c r="K659" s="262"/>
      <c r="L659" s="267"/>
      <c r="M659" s="268"/>
      <c r="N659" s="269"/>
      <c r="O659" s="269"/>
      <c r="P659" s="269"/>
      <c r="Q659" s="269"/>
      <c r="R659" s="269"/>
      <c r="S659" s="269"/>
      <c r="T659" s="270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71" t="s">
        <v>138</v>
      </c>
      <c r="AU659" s="271" t="s">
        <v>81</v>
      </c>
      <c r="AV659" s="15" t="s">
        <v>150</v>
      </c>
      <c r="AW659" s="15" t="s">
        <v>33</v>
      </c>
      <c r="AX659" s="15" t="s">
        <v>79</v>
      </c>
      <c r="AY659" s="271" t="s">
        <v>127</v>
      </c>
    </row>
    <row r="660" s="2" customFormat="1" ht="16.5" customHeight="1">
      <c r="A660" s="40"/>
      <c r="B660" s="41"/>
      <c r="C660" s="220" t="s">
        <v>1413</v>
      </c>
      <c r="D660" s="220" t="s">
        <v>130</v>
      </c>
      <c r="E660" s="221" t="s">
        <v>1414</v>
      </c>
      <c r="F660" s="222" t="s">
        <v>1415</v>
      </c>
      <c r="G660" s="223" t="s">
        <v>363</v>
      </c>
      <c r="H660" s="224">
        <v>81.200000000000003</v>
      </c>
      <c r="I660" s="225"/>
      <c r="J660" s="226">
        <f>ROUND(I660*H660,2)</f>
        <v>0</v>
      </c>
      <c r="K660" s="222" t="s">
        <v>134</v>
      </c>
      <c r="L660" s="46"/>
      <c r="M660" s="227" t="s">
        <v>19</v>
      </c>
      <c r="N660" s="228" t="s">
        <v>42</v>
      </c>
      <c r="O660" s="86"/>
      <c r="P660" s="229">
        <f>O660*H660</f>
        <v>0</v>
      </c>
      <c r="Q660" s="229">
        <v>0</v>
      </c>
      <c r="R660" s="229">
        <f>Q660*H660</f>
        <v>0</v>
      </c>
      <c r="S660" s="229">
        <v>0</v>
      </c>
      <c r="T660" s="230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31" t="s">
        <v>150</v>
      </c>
      <c r="AT660" s="231" t="s">
        <v>130</v>
      </c>
      <c r="AU660" s="231" t="s">
        <v>81</v>
      </c>
      <c r="AY660" s="19" t="s">
        <v>127</v>
      </c>
      <c r="BE660" s="232">
        <f>IF(N660="základní",J660,0)</f>
        <v>0</v>
      </c>
      <c r="BF660" s="232">
        <f>IF(N660="snížená",J660,0)</f>
        <v>0</v>
      </c>
      <c r="BG660" s="232">
        <f>IF(N660="zákl. přenesená",J660,0)</f>
        <v>0</v>
      </c>
      <c r="BH660" s="232">
        <f>IF(N660="sníž. přenesená",J660,0)</f>
        <v>0</v>
      </c>
      <c r="BI660" s="232">
        <f>IF(N660="nulová",J660,0)</f>
        <v>0</v>
      </c>
      <c r="BJ660" s="19" t="s">
        <v>79</v>
      </c>
      <c r="BK660" s="232">
        <f>ROUND(I660*H660,2)</f>
        <v>0</v>
      </c>
      <c r="BL660" s="19" t="s">
        <v>150</v>
      </c>
      <c r="BM660" s="231" t="s">
        <v>1416</v>
      </c>
    </row>
    <row r="661" s="2" customFormat="1">
      <c r="A661" s="40"/>
      <c r="B661" s="41"/>
      <c r="C661" s="42"/>
      <c r="D661" s="233" t="s">
        <v>137</v>
      </c>
      <c r="E661" s="42"/>
      <c r="F661" s="234" t="s">
        <v>1417</v>
      </c>
      <c r="G661" s="42"/>
      <c r="H661" s="42"/>
      <c r="I661" s="138"/>
      <c r="J661" s="42"/>
      <c r="K661" s="42"/>
      <c r="L661" s="46"/>
      <c r="M661" s="235"/>
      <c r="N661" s="236"/>
      <c r="O661" s="86"/>
      <c r="P661" s="86"/>
      <c r="Q661" s="86"/>
      <c r="R661" s="86"/>
      <c r="S661" s="86"/>
      <c r="T661" s="87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T661" s="19" t="s">
        <v>137</v>
      </c>
      <c r="AU661" s="19" t="s">
        <v>81</v>
      </c>
    </row>
    <row r="662" s="13" customFormat="1">
      <c r="A662" s="13"/>
      <c r="B662" s="237"/>
      <c r="C662" s="238"/>
      <c r="D662" s="233" t="s">
        <v>138</v>
      </c>
      <c r="E662" s="239" t="s">
        <v>19</v>
      </c>
      <c r="F662" s="240" t="s">
        <v>1418</v>
      </c>
      <c r="G662" s="238"/>
      <c r="H662" s="241">
        <v>81.200000000000003</v>
      </c>
      <c r="I662" s="242"/>
      <c r="J662" s="238"/>
      <c r="K662" s="238"/>
      <c r="L662" s="243"/>
      <c r="M662" s="244"/>
      <c r="N662" s="245"/>
      <c r="O662" s="245"/>
      <c r="P662" s="245"/>
      <c r="Q662" s="245"/>
      <c r="R662" s="245"/>
      <c r="S662" s="245"/>
      <c r="T662" s="246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7" t="s">
        <v>138</v>
      </c>
      <c r="AU662" s="247" t="s">
        <v>81</v>
      </c>
      <c r="AV662" s="13" t="s">
        <v>81</v>
      </c>
      <c r="AW662" s="13" t="s">
        <v>33</v>
      </c>
      <c r="AX662" s="13" t="s">
        <v>79</v>
      </c>
      <c r="AY662" s="247" t="s">
        <v>127</v>
      </c>
    </row>
    <row r="663" s="2" customFormat="1" ht="16.5" customHeight="1">
      <c r="A663" s="40"/>
      <c r="B663" s="41"/>
      <c r="C663" s="220" t="s">
        <v>1419</v>
      </c>
      <c r="D663" s="220" t="s">
        <v>130</v>
      </c>
      <c r="E663" s="221" t="s">
        <v>1420</v>
      </c>
      <c r="F663" s="222" t="s">
        <v>1421</v>
      </c>
      <c r="G663" s="223" t="s">
        <v>363</v>
      </c>
      <c r="H663" s="224">
        <v>18.800000000000001</v>
      </c>
      <c r="I663" s="225"/>
      <c r="J663" s="226">
        <f>ROUND(I663*H663,2)</f>
        <v>0</v>
      </c>
      <c r="K663" s="222" t="s">
        <v>134</v>
      </c>
      <c r="L663" s="46"/>
      <c r="M663" s="227" t="s">
        <v>19</v>
      </c>
      <c r="N663" s="228" t="s">
        <v>42</v>
      </c>
      <c r="O663" s="86"/>
      <c r="P663" s="229">
        <f>O663*H663</f>
        <v>0</v>
      </c>
      <c r="Q663" s="229">
        <v>1.0000000000000001E-05</v>
      </c>
      <c r="R663" s="229">
        <f>Q663*H663</f>
        <v>0.00018800000000000002</v>
      </c>
      <c r="S663" s="229">
        <v>0</v>
      </c>
      <c r="T663" s="230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31" t="s">
        <v>150</v>
      </c>
      <c r="AT663" s="231" t="s">
        <v>130</v>
      </c>
      <c r="AU663" s="231" t="s">
        <v>81</v>
      </c>
      <c r="AY663" s="19" t="s">
        <v>127</v>
      </c>
      <c r="BE663" s="232">
        <f>IF(N663="základní",J663,0)</f>
        <v>0</v>
      </c>
      <c r="BF663" s="232">
        <f>IF(N663="snížená",J663,0)</f>
        <v>0</v>
      </c>
      <c r="BG663" s="232">
        <f>IF(N663="zákl. přenesená",J663,0)</f>
        <v>0</v>
      </c>
      <c r="BH663" s="232">
        <f>IF(N663="sníž. přenesená",J663,0)</f>
        <v>0</v>
      </c>
      <c r="BI663" s="232">
        <f>IF(N663="nulová",J663,0)</f>
        <v>0</v>
      </c>
      <c r="BJ663" s="19" t="s">
        <v>79</v>
      </c>
      <c r="BK663" s="232">
        <f>ROUND(I663*H663,2)</f>
        <v>0</v>
      </c>
      <c r="BL663" s="19" t="s">
        <v>150</v>
      </c>
      <c r="BM663" s="231" t="s">
        <v>1422</v>
      </c>
    </row>
    <row r="664" s="2" customFormat="1">
      <c r="A664" s="40"/>
      <c r="B664" s="41"/>
      <c r="C664" s="42"/>
      <c r="D664" s="233" t="s">
        <v>137</v>
      </c>
      <c r="E664" s="42"/>
      <c r="F664" s="234" t="s">
        <v>1423</v>
      </c>
      <c r="G664" s="42"/>
      <c r="H664" s="42"/>
      <c r="I664" s="138"/>
      <c r="J664" s="42"/>
      <c r="K664" s="42"/>
      <c r="L664" s="46"/>
      <c r="M664" s="235"/>
      <c r="N664" s="236"/>
      <c r="O664" s="86"/>
      <c r="P664" s="86"/>
      <c r="Q664" s="86"/>
      <c r="R664" s="86"/>
      <c r="S664" s="86"/>
      <c r="T664" s="87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T664" s="19" t="s">
        <v>137</v>
      </c>
      <c r="AU664" s="19" t="s">
        <v>81</v>
      </c>
    </row>
    <row r="665" s="13" customFormat="1">
      <c r="A665" s="13"/>
      <c r="B665" s="237"/>
      <c r="C665" s="238"/>
      <c r="D665" s="233" t="s">
        <v>138</v>
      </c>
      <c r="E665" s="239" t="s">
        <v>19</v>
      </c>
      <c r="F665" s="240" t="s">
        <v>1424</v>
      </c>
      <c r="G665" s="238"/>
      <c r="H665" s="241">
        <v>18.800000000000001</v>
      </c>
      <c r="I665" s="242"/>
      <c r="J665" s="238"/>
      <c r="K665" s="238"/>
      <c r="L665" s="243"/>
      <c r="M665" s="244"/>
      <c r="N665" s="245"/>
      <c r="O665" s="245"/>
      <c r="P665" s="245"/>
      <c r="Q665" s="245"/>
      <c r="R665" s="245"/>
      <c r="S665" s="245"/>
      <c r="T665" s="246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7" t="s">
        <v>138</v>
      </c>
      <c r="AU665" s="247" t="s">
        <v>81</v>
      </c>
      <c r="AV665" s="13" t="s">
        <v>81</v>
      </c>
      <c r="AW665" s="13" t="s">
        <v>33</v>
      </c>
      <c r="AX665" s="13" t="s">
        <v>79</v>
      </c>
      <c r="AY665" s="247" t="s">
        <v>127</v>
      </c>
    </row>
    <row r="666" s="2" customFormat="1" ht="16.5" customHeight="1">
      <c r="A666" s="40"/>
      <c r="B666" s="41"/>
      <c r="C666" s="220" t="s">
        <v>1425</v>
      </c>
      <c r="D666" s="220" t="s">
        <v>130</v>
      </c>
      <c r="E666" s="221" t="s">
        <v>1426</v>
      </c>
      <c r="F666" s="222" t="s">
        <v>1427</v>
      </c>
      <c r="G666" s="223" t="s">
        <v>363</v>
      </c>
      <c r="H666" s="224">
        <v>143.59999999999999</v>
      </c>
      <c r="I666" s="225"/>
      <c r="J666" s="226">
        <f>ROUND(I666*H666,2)</f>
        <v>0</v>
      </c>
      <c r="K666" s="222" t="s">
        <v>134</v>
      </c>
      <c r="L666" s="46"/>
      <c r="M666" s="227" t="s">
        <v>19</v>
      </c>
      <c r="N666" s="228" t="s">
        <v>42</v>
      </c>
      <c r="O666" s="86"/>
      <c r="P666" s="229">
        <f>O666*H666</f>
        <v>0</v>
      </c>
      <c r="Q666" s="229">
        <v>0.00034000000000000002</v>
      </c>
      <c r="R666" s="229">
        <f>Q666*H666</f>
        <v>0.048823999999999999</v>
      </c>
      <c r="S666" s="229">
        <v>0</v>
      </c>
      <c r="T666" s="230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31" t="s">
        <v>150</v>
      </c>
      <c r="AT666" s="231" t="s">
        <v>130</v>
      </c>
      <c r="AU666" s="231" t="s">
        <v>81</v>
      </c>
      <c r="AY666" s="19" t="s">
        <v>127</v>
      </c>
      <c r="BE666" s="232">
        <f>IF(N666="základní",J666,0)</f>
        <v>0</v>
      </c>
      <c r="BF666" s="232">
        <f>IF(N666="snížená",J666,0)</f>
        <v>0</v>
      </c>
      <c r="BG666" s="232">
        <f>IF(N666="zákl. přenesená",J666,0)</f>
        <v>0</v>
      </c>
      <c r="BH666" s="232">
        <f>IF(N666="sníž. přenesená",J666,0)</f>
        <v>0</v>
      </c>
      <c r="BI666" s="232">
        <f>IF(N666="nulová",J666,0)</f>
        <v>0</v>
      </c>
      <c r="BJ666" s="19" t="s">
        <v>79</v>
      </c>
      <c r="BK666" s="232">
        <f>ROUND(I666*H666,2)</f>
        <v>0</v>
      </c>
      <c r="BL666" s="19" t="s">
        <v>150</v>
      </c>
      <c r="BM666" s="231" t="s">
        <v>1428</v>
      </c>
    </row>
    <row r="667" s="2" customFormat="1">
      <c r="A667" s="40"/>
      <c r="B667" s="41"/>
      <c r="C667" s="42"/>
      <c r="D667" s="233" t="s">
        <v>137</v>
      </c>
      <c r="E667" s="42"/>
      <c r="F667" s="234" t="s">
        <v>1429</v>
      </c>
      <c r="G667" s="42"/>
      <c r="H667" s="42"/>
      <c r="I667" s="138"/>
      <c r="J667" s="42"/>
      <c r="K667" s="42"/>
      <c r="L667" s="46"/>
      <c r="M667" s="235"/>
      <c r="N667" s="236"/>
      <c r="O667" s="86"/>
      <c r="P667" s="86"/>
      <c r="Q667" s="86"/>
      <c r="R667" s="86"/>
      <c r="S667" s="86"/>
      <c r="T667" s="87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T667" s="19" t="s">
        <v>137</v>
      </c>
      <c r="AU667" s="19" t="s">
        <v>81</v>
      </c>
    </row>
    <row r="668" s="13" customFormat="1">
      <c r="A668" s="13"/>
      <c r="B668" s="237"/>
      <c r="C668" s="238"/>
      <c r="D668" s="233" t="s">
        <v>138</v>
      </c>
      <c r="E668" s="239" t="s">
        <v>19</v>
      </c>
      <c r="F668" s="240" t="s">
        <v>1430</v>
      </c>
      <c r="G668" s="238"/>
      <c r="H668" s="241">
        <v>143.59999999999999</v>
      </c>
      <c r="I668" s="242"/>
      <c r="J668" s="238"/>
      <c r="K668" s="238"/>
      <c r="L668" s="243"/>
      <c r="M668" s="244"/>
      <c r="N668" s="245"/>
      <c r="O668" s="245"/>
      <c r="P668" s="245"/>
      <c r="Q668" s="245"/>
      <c r="R668" s="245"/>
      <c r="S668" s="245"/>
      <c r="T668" s="246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7" t="s">
        <v>138</v>
      </c>
      <c r="AU668" s="247" t="s">
        <v>81</v>
      </c>
      <c r="AV668" s="13" t="s">
        <v>81</v>
      </c>
      <c r="AW668" s="13" t="s">
        <v>33</v>
      </c>
      <c r="AX668" s="13" t="s">
        <v>79</v>
      </c>
      <c r="AY668" s="247" t="s">
        <v>127</v>
      </c>
    </row>
    <row r="669" s="2" customFormat="1" ht="16.5" customHeight="1">
      <c r="A669" s="40"/>
      <c r="B669" s="41"/>
      <c r="C669" s="220" t="s">
        <v>1431</v>
      </c>
      <c r="D669" s="220" t="s">
        <v>130</v>
      </c>
      <c r="E669" s="221" t="s">
        <v>1432</v>
      </c>
      <c r="F669" s="222" t="s">
        <v>1433</v>
      </c>
      <c r="G669" s="223" t="s">
        <v>363</v>
      </c>
      <c r="H669" s="224">
        <v>81.200000000000003</v>
      </c>
      <c r="I669" s="225"/>
      <c r="J669" s="226">
        <f>ROUND(I669*H669,2)</f>
        <v>0</v>
      </c>
      <c r="K669" s="222" t="s">
        <v>134</v>
      </c>
      <c r="L669" s="46"/>
      <c r="M669" s="227" t="s">
        <v>19</v>
      </c>
      <c r="N669" s="228" t="s">
        <v>42</v>
      </c>
      <c r="O669" s="86"/>
      <c r="P669" s="229">
        <f>O669*H669</f>
        <v>0</v>
      </c>
      <c r="Q669" s="229">
        <v>0.00050000000000000001</v>
      </c>
      <c r="R669" s="229">
        <f>Q669*H669</f>
        <v>0.040600000000000004</v>
      </c>
      <c r="S669" s="229">
        <v>0</v>
      </c>
      <c r="T669" s="230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31" t="s">
        <v>150</v>
      </c>
      <c r="AT669" s="231" t="s">
        <v>130</v>
      </c>
      <c r="AU669" s="231" t="s">
        <v>81</v>
      </c>
      <c r="AY669" s="19" t="s">
        <v>127</v>
      </c>
      <c r="BE669" s="232">
        <f>IF(N669="základní",J669,0)</f>
        <v>0</v>
      </c>
      <c r="BF669" s="232">
        <f>IF(N669="snížená",J669,0)</f>
        <v>0</v>
      </c>
      <c r="BG669" s="232">
        <f>IF(N669="zákl. přenesená",J669,0)</f>
        <v>0</v>
      </c>
      <c r="BH669" s="232">
        <f>IF(N669="sníž. přenesená",J669,0)</f>
        <v>0</v>
      </c>
      <c r="BI669" s="232">
        <f>IF(N669="nulová",J669,0)</f>
        <v>0</v>
      </c>
      <c r="BJ669" s="19" t="s">
        <v>79</v>
      </c>
      <c r="BK669" s="232">
        <f>ROUND(I669*H669,2)</f>
        <v>0</v>
      </c>
      <c r="BL669" s="19" t="s">
        <v>150</v>
      </c>
      <c r="BM669" s="231" t="s">
        <v>1434</v>
      </c>
    </row>
    <row r="670" s="2" customFormat="1">
      <c r="A670" s="40"/>
      <c r="B670" s="41"/>
      <c r="C670" s="42"/>
      <c r="D670" s="233" t="s">
        <v>137</v>
      </c>
      <c r="E670" s="42"/>
      <c r="F670" s="234" t="s">
        <v>1435</v>
      </c>
      <c r="G670" s="42"/>
      <c r="H670" s="42"/>
      <c r="I670" s="138"/>
      <c r="J670" s="42"/>
      <c r="K670" s="42"/>
      <c r="L670" s="46"/>
      <c r="M670" s="235"/>
      <c r="N670" s="236"/>
      <c r="O670" s="86"/>
      <c r="P670" s="86"/>
      <c r="Q670" s="86"/>
      <c r="R670" s="86"/>
      <c r="S670" s="86"/>
      <c r="T670" s="87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T670" s="19" t="s">
        <v>137</v>
      </c>
      <c r="AU670" s="19" t="s">
        <v>81</v>
      </c>
    </row>
    <row r="671" s="13" customFormat="1">
      <c r="A671" s="13"/>
      <c r="B671" s="237"/>
      <c r="C671" s="238"/>
      <c r="D671" s="233" t="s">
        <v>138</v>
      </c>
      <c r="E671" s="239" t="s">
        <v>19</v>
      </c>
      <c r="F671" s="240" t="s">
        <v>1418</v>
      </c>
      <c r="G671" s="238"/>
      <c r="H671" s="241">
        <v>81.200000000000003</v>
      </c>
      <c r="I671" s="242"/>
      <c r="J671" s="238"/>
      <c r="K671" s="238"/>
      <c r="L671" s="243"/>
      <c r="M671" s="244"/>
      <c r="N671" s="245"/>
      <c r="O671" s="245"/>
      <c r="P671" s="245"/>
      <c r="Q671" s="245"/>
      <c r="R671" s="245"/>
      <c r="S671" s="245"/>
      <c r="T671" s="246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7" t="s">
        <v>138</v>
      </c>
      <c r="AU671" s="247" t="s">
        <v>81</v>
      </c>
      <c r="AV671" s="13" t="s">
        <v>81</v>
      </c>
      <c r="AW671" s="13" t="s">
        <v>33</v>
      </c>
      <c r="AX671" s="13" t="s">
        <v>79</v>
      </c>
      <c r="AY671" s="247" t="s">
        <v>127</v>
      </c>
    </row>
    <row r="672" s="2" customFormat="1" ht="16.5" customHeight="1">
      <c r="A672" s="40"/>
      <c r="B672" s="41"/>
      <c r="C672" s="220" t="s">
        <v>1436</v>
      </c>
      <c r="D672" s="220" t="s">
        <v>130</v>
      </c>
      <c r="E672" s="221" t="s">
        <v>1437</v>
      </c>
      <c r="F672" s="222" t="s">
        <v>1438</v>
      </c>
      <c r="G672" s="223" t="s">
        <v>363</v>
      </c>
      <c r="H672" s="224">
        <v>64</v>
      </c>
      <c r="I672" s="225"/>
      <c r="J672" s="226">
        <f>ROUND(I672*H672,2)</f>
        <v>0</v>
      </c>
      <c r="K672" s="222" t="s">
        <v>134</v>
      </c>
      <c r="L672" s="46"/>
      <c r="M672" s="227" t="s">
        <v>19</v>
      </c>
      <c r="N672" s="228" t="s">
        <v>42</v>
      </c>
      <c r="O672" s="86"/>
      <c r="P672" s="229">
        <f>O672*H672</f>
        <v>0</v>
      </c>
      <c r="Q672" s="229">
        <v>0.00088000000000000003</v>
      </c>
      <c r="R672" s="229">
        <f>Q672*H672</f>
        <v>0.056320000000000002</v>
      </c>
      <c r="S672" s="229">
        <v>0</v>
      </c>
      <c r="T672" s="230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31" t="s">
        <v>150</v>
      </c>
      <c r="AT672" s="231" t="s">
        <v>130</v>
      </c>
      <c r="AU672" s="231" t="s">
        <v>81</v>
      </c>
      <c r="AY672" s="19" t="s">
        <v>127</v>
      </c>
      <c r="BE672" s="232">
        <f>IF(N672="základní",J672,0)</f>
        <v>0</v>
      </c>
      <c r="BF672" s="232">
        <f>IF(N672="snížená",J672,0)</f>
        <v>0</v>
      </c>
      <c r="BG672" s="232">
        <f>IF(N672="zákl. přenesená",J672,0)</f>
        <v>0</v>
      </c>
      <c r="BH672" s="232">
        <f>IF(N672="sníž. přenesená",J672,0)</f>
        <v>0</v>
      </c>
      <c r="BI672" s="232">
        <f>IF(N672="nulová",J672,0)</f>
        <v>0</v>
      </c>
      <c r="BJ672" s="19" t="s">
        <v>79</v>
      </c>
      <c r="BK672" s="232">
        <f>ROUND(I672*H672,2)</f>
        <v>0</v>
      </c>
      <c r="BL672" s="19" t="s">
        <v>150</v>
      </c>
      <c r="BM672" s="231" t="s">
        <v>1439</v>
      </c>
    </row>
    <row r="673" s="2" customFormat="1">
      <c r="A673" s="40"/>
      <c r="B673" s="41"/>
      <c r="C673" s="42"/>
      <c r="D673" s="233" t="s">
        <v>137</v>
      </c>
      <c r="E673" s="42"/>
      <c r="F673" s="234" t="s">
        <v>1440</v>
      </c>
      <c r="G673" s="42"/>
      <c r="H673" s="42"/>
      <c r="I673" s="138"/>
      <c r="J673" s="42"/>
      <c r="K673" s="42"/>
      <c r="L673" s="46"/>
      <c r="M673" s="235"/>
      <c r="N673" s="236"/>
      <c r="O673" s="86"/>
      <c r="P673" s="86"/>
      <c r="Q673" s="86"/>
      <c r="R673" s="86"/>
      <c r="S673" s="86"/>
      <c r="T673" s="87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T673" s="19" t="s">
        <v>137</v>
      </c>
      <c r="AU673" s="19" t="s">
        <v>81</v>
      </c>
    </row>
    <row r="674" s="13" customFormat="1">
      <c r="A674" s="13"/>
      <c r="B674" s="237"/>
      <c r="C674" s="238"/>
      <c r="D674" s="233" t="s">
        <v>138</v>
      </c>
      <c r="E674" s="239" t="s">
        <v>19</v>
      </c>
      <c r="F674" s="240" t="s">
        <v>1441</v>
      </c>
      <c r="G674" s="238"/>
      <c r="H674" s="241">
        <v>64</v>
      </c>
      <c r="I674" s="242"/>
      <c r="J674" s="238"/>
      <c r="K674" s="238"/>
      <c r="L674" s="243"/>
      <c r="M674" s="244"/>
      <c r="N674" s="245"/>
      <c r="O674" s="245"/>
      <c r="P674" s="245"/>
      <c r="Q674" s="245"/>
      <c r="R674" s="245"/>
      <c r="S674" s="245"/>
      <c r="T674" s="246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7" t="s">
        <v>138</v>
      </c>
      <c r="AU674" s="247" t="s">
        <v>81</v>
      </c>
      <c r="AV674" s="13" t="s">
        <v>81</v>
      </c>
      <c r="AW674" s="13" t="s">
        <v>33</v>
      </c>
      <c r="AX674" s="13" t="s">
        <v>79</v>
      </c>
      <c r="AY674" s="247" t="s">
        <v>127</v>
      </c>
    </row>
    <row r="675" s="2" customFormat="1" ht="16.5" customHeight="1">
      <c r="A675" s="40"/>
      <c r="B675" s="41"/>
      <c r="C675" s="220" t="s">
        <v>1442</v>
      </c>
      <c r="D675" s="220" t="s">
        <v>130</v>
      </c>
      <c r="E675" s="221" t="s">
        <v>1437</v>
      </c>
      <c r="F675" s="222" t="s">
        <v>1438</v>
      </c>
      <c r="G675" s="223" t="s">
        <v>363</v>
      </c>
      <c r="H675" s="224">
        <v>18.800000000000001</v>
      </c>
      <c r="I675" s="225"/>
      <c r="J675" s="226">
        <f>ROUND(I675*H675,2)</f>
        <v>0</v>
      </c>
      <c r="K675" s="222" t="s">
        <v>134</v>
      </c>
      <c r="L675" s="46"/>
      <c r="M675" s="227" t="s">
        <v>19</v>
      </c>
      <c r="N675" s="228" t="s">
        <v>42</v>
      </c>
      <c r="O675" s="86"/>
      <c r="P675" s="229">
        <f>O675*H675</f>
        <v>0</v>
      </c>
      <c r="Q675" s="229">
        <v>0.00088000000000000003</v>
      </c>
      <c r="R675" s="229">
        <f>Q675*H675</f>
        <v>0.016544</v>
      </c>
      <c r="S675" s="229">
        <v>0</v>
      </c>
      <c r="T675" s="230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31" t="s">
        <v>150</v>
      </c>
      <c r="AT675" s="231" t="s">
        <v>130</v>
      </c>
      <c r="AU675" s="231" t="s">
        <v>81</v>
      </c>
      <c r="AY675" s="19" t="s">
        <v>127</v>
      </c>
      <c r="BE675" s="232">
        <f>IF(N675="základní",J675,0)</f>
        <v>0</v>
      </c>
      <c r="BF675" s="232">
        <f>IF(N675="snížená",J675,0)</f>
        <v>0</v>
      </c>
      <c r="BG675" s="232">
        <f>IF(N675="zákl. přenesená",J675,0)</f>
        <v>0</v>
      </c>
      <c r="BH675" s="232">
        <f>IF(N675="sníž. přenesená",J675,0)</f>
        <v>0</v>
      </c>
      <c r="BI675" s="232">
        <f>IF(N675="nulová",J675,0)</f>
        <v>0</v>
      </c>
      <c r="BJ675" s="19" t="s">
        <v>79</v>
      </c>
      <c r="BK675" s="232">
        <f>ROUND(I675*H675,2)</f>
        <v>0</v>
      </c>
      <c r="BL675" s="19" t="s">
        <v>150</v>
      </c>
      <c r="BM675" s="231" t="s">
        <v>1443</v>
      </c>
    </row>
    <row r="676" s="2" customFormat="1">
      <c r="A676" s="40"/>
      <c r="B676" s="41"/>
      <c r="C676" s="42"/>
      <c r="D676" s="233" t="s">
        <v>137</v>
      </c>
      <c r="E676" s="42"/>
      <c r="F676" s="234" t="s">
        <v>1440</v>
      </c>
      <c r="G676" s="42"/>
      <c r="H676" s="42"/>
      <c r="I676" s="138"/>
      <c r="J676" s="42"/>
      <c r="K676" s="42"/>
      <c r="L676" s="46"/>
      <c r="M676" s="235"/>
      <c r="N676" s="236"/>
      <c r="O676" s="86"/>
      <c r="P676" s="86"/>
      <c r="Q676" s="86"/>
      <c r="R676" s="86"/>
      <c r="S676" s="86"/>
      <c r="T676" s="87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T676" s="19" t="s">
        <v>137</v>
      </c>
      <c r="AU676" s="19" t="s">
        <v>81</v>
      </c>
    </row>
    <row r="677" s="13" customFormat="1">
      <c r="A677" s="13"/>
      <c r="B677" s="237"/>
      <c r="C677" s="238"/>
      <c r="D677" s="233" t="s">
        <v>138</v>
      </c>
      <c r="E677" s="239" t="s">
        <v>19</v>
      </c>
      <c r="F677" s="240" t="s">
        <v>1424</v>
      </c>
      <c r="G677" s="238"/>
      <c r="H677" s="241">
        <v>18.800000000000001</v>
      </c>
      <c r="I677" s="242"/>
      <c r="J677" s="238"/>
      <c r="K677" s="238"/>
      <c r="L677" s="243"/>
      <c r="M677" s="244"/>
      <c r="N677" s="245"/>
      <c r="O677" s="245"/>
      <c r="P677" s="245"/>
      <c r="Q677" s="245"/>
      <c r="R677" s="245"/>
      <c r="S677" s="245"/>
      <c r="T677" s="246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7" t="s">
        <v>138</v>
      </c>
      <c r="AU677" s="247" t="s">
        <v>81</v>
      </c>
      <c r="AV677" s="13" t="s">
        <v>81</v>
      </c>
      <c r="AW677" s="13" t="s">
        <v>33</v>
      </c>
      <c r="AX677" s="13" t="s">
        <v>79</v>
      </c>
      <c r="AY677" s="247" t="s">
        <v>127</v>
      </c>
    </row>
    <row r="678" s="2" customFormat="1" ht="16.5" customHeight="1">
      <c r="A678" s="40"/>
      <c r="B678" s="41"/>
      <c r="C678" s="220" t="s">
        <v>1444</v>
      </c>
      <c r="D678" s="220" t="s">
        <v>130</v>
      </c>
      <c r="E678" s="221" t="s">
        <v>1445</v>
      </c>
      <c r="F678" s="222" t="s">
        <v>1446</v>
      </c>
      <c r="G678" s="223" t="s">
        <v>363</v>
      </c>
      <c r="H678" s="224">
        <v>9.4000000000000004</v>
      </c>
      <c r="I678" s="225"/>
      <c r="J678" s="226">
        <f>ROUND(I678*H678,2)</f>
        <v>0</v>
      </c>
      <c r="K678" s="222" t="s">
        <v>19</v>
      </c>
      <c r="L678" s="46"/>
      <c r="M678" s="227" t="s">
        <v>19</v>
      </c>
      <c r="N678" s="228" t="s">
        <v>42</v>
      </c>
      <c r="O678" s="86"/>
      <c r="P678" s="229">
        <f>O678*H678</f>
        <v>0</v>
      </c>
      <c r="Q678" s="229">
        <v>0</v>
      </c>
      <c r="R678" s="229">
        <f>Q678*H678</f>
        <v>0</v>
      </c>
      <c r="S678" s="229">
        <v>0</v>
      </c>
      <c r="T678" s="230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31" t="s">
        <v>150</v>
      </c>
      <c r="AT678" s="231" t="s">
        <v>130</v>
      </c>
      <c r="AU678" s="231" t="s">
        <v>81</v>
      </c>
      <c r="AY678" s="19" t="s">
        <v>127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19" t="s">
        <v>79</v>
      </c>
      <c r="BK678" s="232">
        <f>ROUND(I678*H678,2)</f>
        <v>0</v>
      </c>
      <c r="BL678" s="19" t="s">
        <v>150</v>
      </c>
      <c r="BM678" s="231" t="s">
        <v>1447</v>
      </c>
    </row>
    <row r="679" s="2" customFormat="1">
      <c r="A679" s="40"/>
      <c r="B679" s="41"/>
      <c r="C679" s="42"/>
      <c r="D679" s="233" t="s">
        <v>137</v>
      </c>
      <c r="E679" s="42"/>
      <c r="F679" s="234" t="s">
        <v>1446</v>
      </c>
      <c r="G679" s="42"/>
      <c r="H679" s="42"/>
      <c r="I679" s="138"/>
      <c r="J679" s="42"/>
      <c r="K679" s="42"/>
      <c r="L679" s="46"/>
      <c r="M679" s="235"/>
      <c r="N679" s="236"/>
      <c r="O679" s="86"/>
      <c r="P679" s="86"/>
      <c r="Q679" s="86"/>
      <c r="R679" s="86"/>
      <c r="S679" s="86"/>
      <c r="T679" s="87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T679" s="19" t="s">
        <v>137</v>
      </c>
      <c r="AU679" s="19" t="s">
        <v>81</v>
      </c>
    </row>
    <row r="680" s="14" customFormat="1">
      <c r="A680" s="14"/>
      <c r="B680" s="248"/>
      <c r="C680" s="249"/>
      <c r="D680" s="233" t="s">
        <v>138</v>
      </c>
      <c r="E680" s="250" t="s">
        <v>19</v>
      </c>
      <c r="F680" s="251" t="s">
        <v>1448</v>
      </c>
      <c r="G680" s="249"/>
      <c r="H680" s="250" t="s">
        <v>19</v>
      </c>
      <c r="I680" s="252"/>
      <c r="J680" s="249"/>
      <c r="K680" s="249"/>
      <c r="L680" s="253"/>
      <c r="M680" s="254"/>
      <c r="N680" s="255"/>
      <c r="O680" s="255"/>
      <c r="P680" s="255"/>
      <c r="Q680" s="255"/>
      <c r="R680" s="255"/>
      <c r="S680" s="255"/>
      <c r="T680" s="256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7" t="s">
        <v>138</v>
      </c>
      <c r="AU680" s="257" t="s">
        <v>81</v>
      </c>
      <c r="AV680" s="14" t="s">
        <v>79</v>
      </c>
      <c r="AW680" s="14" t="s">
        <v>33</v>
      </c>
      <c r="AX680" s="14" t="s">
        <v>71</v>
      </c>
      <c r="AY680" s="257" t="s">
        <v>127</v>
      </c>
    </row>
    <row r="681" s="13" customFormat="1">
      <c r="A681" s="13"/>
      <c r="B681" s="237"/>
      <c r="C681" s="238"/>
      <c r="D681" s="233" t="s">
        <v>138</v>
      </c>
      <c r="E681" s="239" t="s">
        <v>19</v>
      </c>
      <c r="F681" s="240" t="s">
        <v>1449</v>
      </c>
      <c r="G681" s="238"/>
      <c r="H681" s="241">
        <v>9.4000000000000004</v>
      </c>
      <c r="I681" s="242"/>
      <c r="J681" s="238"/>
      <c r="K681" s="238"/>
      <c r="L681" s="243"/>
      <c r="M681" s="244"/>
      <c r="N681" s="245"/>
      <c r="O681" s="245"/>
      <c r="P681" s="245"/>
      <c r="Q681" s="245"/>
      <c r="R681" s="245"/>
      <c r="S681" s="245"/>
      <c r="T681" s="246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7" t="s">
        <v>138</v>
      </c>
      <c r="AU681" s="247" t="s">
        <v>81</v>
      </c>
      <c r="AV681" s="13" t="s">
        <v>81</v>
      </c>
      <c r="AW681" s="13" t="s">
        <v>33</v>
      </c>
      <c r="AX681" s="13" t="s">
        <v>79</v>
      </c>
      <c r="AY681" s="247" t="s">
        <v>127</v>
      </c>
    </row>
    <row r="682" s="2" customFormat="1" ht="16.5" customHeight="1">
      <c r="A682" s="40"/>
      <c r="B682" s="41"/>
      <c r="C682" s="220" t="s">
        <v>1450</v>
      </c>
      <c r="D682" s="220" t="s">
        <v>130</v>
      </c>
      <c r="E682" s="221" t="s">
        <v>1451</v>
      </c>
      <c r="F682" s="222" t="s">
        <v>1452</v>
      </c>
      <c r="G682" s="223" t="s">
        <v>363</v>
      </c>
      <c r="H682" s="224">
        <v>14.640000000000001</v>
      </c>
      <c r="I682" s="225"/>
      <c r="J682" s="226">
        <f>ROUND(I682*H682,2)</f>
        <v>0</v>
      </c>
      <c r="K682" s="222" t="s">
        <v>19</v>
      </c>
      <c r="L682" s="46"/>
      <c r="M682" s="227" t="s">
        <v>19</v>
      </c>
      <c r="N682" s="228" t="s">
        <v>42</v>
      </c>
      <c r="O682" s="86"/>
      <c r="P682" s="229">
        <f>O682*H682</f>
        <v>0</v>
      </c>
      <c r="Q682" s="229">
        <v>0</v>
      </c>
      <c r="R682" s="229">
        <f>Q682*H682</f>
        <v>0</v>
      </c>
      <c r="S682" s="229">
        <v>0</v>
      </c>
      <c r="T682" s="230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31" t="s">
        <v>150</v>
      </c>
      <c r="AT682" s="231" t="s">
        <v>130</v>
      </c>
      <c r="AU682" s="231" t="s">
        <v>81</v>
      </c>
      <c r="AY682" s="19" t="s">
        <v>127</v>
      </c>
      <c r="BE682" s="232">
        <f>IF(N682="základní",J682,0)</f>
        <v>0</v>
      </c>
      <c r="BF682" s="232">
        <f>IF(N682="snížená",J682,0)</f>
        <v>0</v>
      </c>
      <c r="BG682" s="232">
        <f>IF(N682="zákl. přenesená",J682,0)</f>
        <v>0</v>
      </c>
      <c r="BH682" s="232">
        <f>IF(N682="sníž. přenesená",J682,0)</f>
        <v>0</v>
      </c>
      <c r="BI682" s="232">
        <f>IF(N682="nulová",J682,0)</f>
        <v>0</v>
      </c>
      <c r="BJ682" s="19" t="s">
        <v>79</v>
      </c>
      <c r="BK682" s="232">
        <f>ROUND(I682*H682,2)</f>
        <v>0</v>
      </c>
      <c r="BL682" s="19" t="s">
        <v>150</v>
      </c>
      <c r="BM682" s="231" t="s">
        <v>1453</v>
      </c>
    </row>
    <row r="683" s="2" customFormat="1">
      <c r="A683" s="40"/>
      <c r="B683" s="41"/>
      <c r="C683" s="42"/>
      <c r="D683" s="233" t="s">
        <v>137</v>
      </c>
      <c r="E683" s="42"/>
      <c r="F683" s="234" t="s">
        <v>1452</v>
      </c>
      <c r="G683" s="42"/>
      <c r="H683" s="42"/>
      <c r="I683" s="138"/>
      <c r="J683" s="42"/>
      <c r="K683" s="42"/>
      <c r="L683" s="46"/>
      <c r="M683" s="235"/>
      <c r="N683" s="236"/>
      <c r="O683" s="86"/>
      <c r="P683" s="86"/>
      <c r="Q683" s="86"/>
      <c r="R683" s="86"/>
      <c r="S683" s="86"/>
      <c r="T683" s="87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9" t="s">
        <v>137</v>
      </c>
      <c r="AU683" s="19" t="s">
        <v>81</v>
      </c>
    </row>
    <row r="684" s="13" customFormat="1">
      <c r="A684" s="13"/>
      <c r="B684" s="237"/>
      <c r="C684" s="238"/>
      <c r="D684" s="233" t="s">
        <v>138</v>
      </c>
      <c r="E684" s="239" t="s">
        <v>19</v>
      </c>
      <c r="F684" s="240" t="s">
        <v>1454</v>
      </c>
      <c r="G684" s="238"/>
      <c r="H684" s="241">
        <v>14.640000000000001</v>
      </c>
      <c r="I684" s="242"/>
      <c r="J684" s="238"/>
      <c r="K684" s="238"/>
      <c r="L684" s="243"/>
      <c r="M684" s="244"/>
      <c r="N684" s="245"/>
      <c r="O684" s="245"/>
      <c r="P684" s="245"/>
      <c r="Q684" s="245"/>
      <c r="R684" s="245"/>
      <c r="S684" s="245"/>
      <c r="T684" s="246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7" t="s">
        <v>138</v>
      </c>
      <c r="AU684" s="247" t="s">
        <v>81</v>
      </c>
      <c r="AV684" s="13" t="s">
        <v>81</v>
      </c>
      <c r="AW684" s="13" t="s">
        <v>33</v>
      </c>
      <c r="AX684" s="13" t="s">
        <v>79</v>
      </c>
      <c r="AY684" s="247" t="s">
        <v>127</v>
      </c>
    </row>
    <row r="685" s="2" customFormat="1" ht="16.5" customHeight="1">
      <c r="A685" s="40"/>
      <c r="B685" s="41"/>
      <c r="C685" s="220" t="s">
        <v>1455</v>
      </c>
      <c r="D685" s="220" t="s">
        <v>130</v>
      </c>
      <c r="E685" s="221" t="s">
        <v>1456</v>
      </c>
      <c r="F685" s="222" t="s">
        <v>1457</v>
      </c>
      <c r="G685" s="223" t="s">
        <v>290</v>
      </c>
      <c r="H685" s="224">
        <v>36.149999999999999</v>
      </c>
      <c r="I685" s="225"/>
      <c r="J685" s="226">
        <f>ROUND(I685*H685,2)</f>
        <v>0</v>
      </c>
      <c r="K685" s="222" t="s">
        <v>134</v>
      </c>
      <c r="L685" s="46"/>
      <c r="M685" s="227" t="s">
        <v>19</v>
      </c>
      <c r="N685" s="228" t="s">
        <v>42</v>
      </c>
      <c r="O685" s="86"/>
      <c r="P685" s="229">
        <f>O685*H685</f>
        <v>0</v>
      </c>
      <c r="Q685" s="229">
        <v>0.00063000000000000003</v>
      </c>
      <c r="R685" s="229">
        <f>Q685*H685</f>
        <v>0.0227745</v>
      </c>
      <c r="S685" s="229">
        <v>0</v>
      </c>
      <c r="T685" s="230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31" t="s">
        <v>150</v>
      </c>
      <c r="AT685" s="231" t="s">
        <v>130</v>
      </c>
      <c r="AU685" s="231" t="s">
        <v>81</v>
      </c>
      <c r="AY685" s="19" t="s">
        <v>127</v>
      </c>
      <c r="BE685" s="232">
        <f>IF(N685="základní",J685,0)</f>
        <v>0</v>
      </c>
      <c r="BF685" s="232">
        <f>IF(N685="snížená",J685,0)</f>
        <v>0</v>
      </c>
      <c r="BG685" s="232">
        <f>IF(N685="zákl. přenesená",J685,0)</f>
        <v>0</v>
      </c>
      <c r="BH685" s="232">
        <f>IF(N685="sníž. přenesená",J685,0)</f>
        <v>0</v>
      </c>
      <c r="BI685" s="232">
        <f>IF(N685="nulová",J685,0)</f>
        <v>0</v>
      </c>
      <c r="BJ685" s="19" t="s">
        <v>79</v>
      </c>
      <c r="BK685" s="232">
        <f>ROUND(I685*H685,2)</f>
        <v>0</v>
      </c>
      <c r="BL685" s="19" t="s">
        <v>150</v>
      </c>
      <c r="BM685" s="231" t="s">
        <v>1458</v>
      </c>
    </row>
    <row r="686" s="2" customFormat="1">
      <c r="A686" s="40"/>
      <c r="B686" s="41"/>
      <c r="C686" s="42"/>
      <c r="D686" s="233" t="s">
        <v>137</v>
      </c>
      <c r="E686" s="42"/>
      <c r="F686" s="234" t="s">
        <v>1459</v>
      </c>
      <c r="G686" s="42"/>
      <c r="H686" s="42"/>
      <c r="I686" s="138"/>
      <c r="J686" s="42"/>
      <c r="K686" s="42"/>
      <c r="L686" s="46"/>
      <c r="M686" s="235"/>
      <c r="N686" s="236"/>
      <c r="O686" s="86"/>
      <c r="P686" s="86"/>
      <c r="Q686" s="86"/>
      <c r="R686" s="86"/>
      <c r="S686" s="86"/>
      <c r="T686" s="87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T686" s="19" t="s">
        <v>137</v>
      </c>
      <c r="AU686" s="19" t="s">
        <v>81</v>
      </c>
    </row>
    <row r="687" s="13" customFormat="1">
      <c r="A687" s="13"/>
      <c r="B687" s="237"/>
      <c r="C687" s="238"/>
      <c r="D687" s="233" t="s">
        <v>138</v>
      </c>
      <c r="E687" s="239" t="s">
        <v>19</v>
      </c>
      <c r="F687" s="240" t="s">
        <v>1460</v>
      </c>
      <c r="G687" s="238"/>
      <c r="H687" s="241">
        <v>12</v>
      </c>
      <c r="I687" s="242"/>
      <c r="J687" s="238"/>
      <c r="K687" s="238"/>
      <c r="L687" s="243"/>
      <c r="M687" s="244"/>
      <c r="N687" s="245"/>
      <c r="O687" s="245"/>
      <c r="P687" s="245"/>
      <c r="Q687" s="245"/>
      <c r="R687" s="245"/>
      <c r="S687" s="245"/>
      <c r="T687" s="246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7" t="s">
        <v>138</v>
      </c>
      <c r="AU687" s="247" t="s">
        <v>81</v>
      </c>
      <c r="AV687" s="13" t="s">
        <v>81</v>
      </c>
      <c r="AW687" s="13" t="s">
        <v>33</v>
      </c>
      <c r="AX687" s="13" t="s">
        <v>71</v>
      </c>
      <c r="AY687" s="247" t="s">
        <v>127</v>
      </c>
    </row>
    <row r="688" s="14" customFormat="1">
      <c r="A688" s="14"/>
      <c r="B688" s="248"/>
      <c r="C688" s="249"/>
      <c r="D688" s="233" t="s">
        <v>138</v>
      </c>
      <c r="E688" s="250" t="s">
        <v>19</v>
      </c>
      <c r="F688" s="251" t="s">
        <v>1461</v>
      </c>
      <c r="G688" s="249"/>
      <c r="H688" s="250" t="s">
        <v>19</v>
      </c>
      <c r="I688" s="252"/>
      <c r="J688" s="249"/>
      <c r="K688" s="249"/>
      <c r="L688" s="253"/>
      <c r="M688" s="254"/>
      <c r="N688" s="255"/>
      <c r="O688" s="255"/>
      <c r="P688" s="255"/>
      <c r="Q688" s="255"/>
      <c r="R688" s="255"/>
      <c r="S688" s="255"/>
      <c r="T688" s="256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7" t="s">
        <v>138</v>
      </c>
      <c r="AU688" s="257" t="s">
        <v>81</v>
      </c>
      <c r="AV688" s="14" t="s">
        <v>79</v>
      </c>
      <c r="AW688" s="14" t="s">
        <v>33</v>
      </c>
      <c r="AX688" s="14" t="s">
        <v>71</v>
      </c>
      <c r="AY688" s="257" t="s">
        <v>127</v>
      </c>
    </row>
    <row r="689" s="13" customFormat="1">
      <c r="A689" s="13"/>
      <c r="B689" s="237"/>
      <c r="C689" s="238"/>
      <c r="D689" s="233" t="s">
        <v>138</v>
      </c>
      <c r="E689" s="239" t="s">
        <v>19</v>
      </c>
      <c r="F689" s="240" t="s">
        <v>1462</v>
      </c>
      <c r="G689" s="238"/>
      <c r="H689" s="241">
        <v>5.7400000000000002</v>
      </c>
      <c r="I689" s="242"/>
      <c r="J689" s="238"/>
      <c r="K689" s="238"/>
      <c r="L689" s="243"/>
      <c r="M689" s="244"/>
      <c r="N689" s="245"/>
      <c r="O689" s="245"/>
      <c r="P689" s="245"/>
      <c r="Q689" s="245"/>
      <c r="R689" s="245"/>
      <c r="S689" s="245"/>
      <c r="T689" s="246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7" t="s">
        <v>138</v>
      </c>
      <c r="AU689" s="247" t="s">
        <v>81</v>
      </c>
      <c r="AV689" s="13" t="s">
        <v>81</v>
      </c>
      <c r="AW689" s="13" t="s">
        <v>33</v>
      </c>
      <c r="AX689" s="13" t="s">
        <v>71</v>
      </c>
      <c r="AY689" s="247" t="s">
        <v>127</v>
      </c>
    </row>
    <row r="690" s="13" customFormat="1">
      <c r="A690" s="13"/>
      <c r="B690" s="237"/>
      <c r="C690" s="238"/>
      <c r="D690" s="233" t="s">
        <v>138</v>
      </c>
      <c r="E690" s="239" t="s">
        <v>19</v>
      </c>
      <c r="F690" s="240" t="s">
        <v>1463</v>
      </c>
      <c r="G690" s="238"/>
      <c r="H690" s="241">
        <v>4.2999999999999998</v>
      </c>
      <c r="I690" s="242"/>
      <c r="J690" s="238"/>
      <c r="K690" s="238"/>
      <c r="L690" s="243"/>
      <c r="M690" s="244"/>
      <c r="N690" s="245"/>
      <c r="O690" s="245"/>
      <c r="P690" s="245"/>
      <c r="Q690" s="245"/>
      <c r="R690" s="245"/>
      <c r="S690" s="245"/>
      <c r="T690" s="246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7" t="s">
        <v>138</v>
      </c>
      <c r="AU690" s="247" t="s">
        <v>81</v>
      </c>
      <c r="AV690" s="13" t="s">
        <v>81</v>
      </c>
      <c r="AW690" s="13" t="s">
        <v>33</v>
      </c>
      <c r="AX690" s="13" t="s">
        <v>71</v>
      </c>
      <c r="AY690" s="247" t="s">
        <v>127</v>
      </c>
    </row>
    <row r="691" s="13" customFormat="1">
      <c r="A691" s="13"/>
      <c r="B691" s="237"/>
      <c r="C691" s="238"/>
      <c r="D691" s="233" t="s">
        <v>138</v>
      </c>
      <c r="E691" s="239" t="s">
        <v>19</v>
      </c>
      <c r="F691" s="240" t="s">
        <v>1464</v>
      </c>
      <c r="G691" s="238"/>
      <c r="H691" s="241">
        <v>3.1200000000000001</v>
      </c>
      <c r="I691" s="242"/>
      <c r="J691" s="238"/>
      <c r="K691" s="238"/>
      <c r="L691" s="243"/>
      <c r="M691" s="244"/>
      <c r="N691" s="245"/>
      <c r="O691" s="245"/>
      <c r="P691" s="245"/>
      <c r="Q691" s="245"/>
      <c r="R691" s="245"/>
      <c r="S691" s="245"/>
      <c r="T691" s="246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7" t="s">
        <v>138</v>
      </c>
      <c r="AU691" s="247" t="s">
        <v>81</v>
      </c>
      <c r="AV691" s="13" t="s">
        <v>81</v>
      </c>
      <c r="AW691" s="13" t="s">
        <v>33</v>
      </c>
      <c r="AX691" s="13" t="s">
        <v>71</v>
      </c>
      <c r="AY691" s="247" t="s">
        <v>127</v>
      </c>
    </row>
    <row r="692" s="13" customFormat="1">
      <c r="A692" s="13"/>
      <c r="B692" s="237"/>
      <c r="C692" s="238"/>
      <c r="D692" s="233" t="s">
        <v>138</v>
      </c>
      <c r="E692" s="239" t="s">
        <v>19</v>
      </c>
      <c r="F692" s="240" t="s">
        <v>1465</v>
      </c>
      <c r="G692" s="238"/>
      <c r="H692" s="241">
        <v>5.71</v>
      </c>
      <c r="I692" s="242"/>
      <c r="J692" s="238"/>
      <c r="K692" s="238"/>
      <c r="L692" s="243"/>
      <c r="M692" s="244"/>
      <c r="N692" s="245"/>
      <c r="O692" s="245"/>
      <c r="P692" s="245"/>
      <c r="Q692" s="245"/>
      <c r="R692" s="245"/>
      <c r="S692" s="245"/>
      <c r="T692" s="246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7" t="s">
        <v>138</v>
      </c>
      <c r="AU692" s="247" t="s">
        <v>81</v>
      </c>
      <c r="AV692" s="13" t="s">
        <v>81</v>
      </c>
      <c r="AW692" s="13" t="s">
        <v>33</v>
      </c>
      <c r="AX692" s="13" t="s">
        <v>71</v>
      </c>
      <c r="AY692" s="247" t="s">
        <v>127</v>
      </c>
    </row>
    <row r="693" s="13" customFormat="1">
      <c r="A693" s="13"/>
      <c r="B693" s="237"/>
      <c r="C693" s="238"/>
      <c r="D693" s="233" t="s">
        <v>138</v>
      </c>
      <c r="E693" s="239" t="s">
        <v>19</v>
      </c>
      <c r="F693" s="240" t="s">
        <v>1466</v>
      </c>
      <c r="G693" s="238"/>
      <c r="H693" s="241">
        <v>5.2800000000000002</v>
      </c>
      <c r="I693" s="242"/>
      <c r="J693" s="238"/>
      <c r="K693" s="238"/>
      <c r="L693" s="243"/>
      <c r="M693" s="244"/>
      <c r="N693" s="245"/>
      <c r="O693" s="245"/>
      <c r="P693" s="245"/>
      <c r="Q693" s="245"/>
      <c r="R693" s="245"/>
      <c r="S693" s="245"/>
      <c r="T693" s="246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7" t="s">
        <v>138</v>
      </c>
      <c r="AU693" s="247" t="s">
        <v>81</v>
      </c>
      <c r="AV693" s="13" t="s">
        <v>81</v>
      </c>
      <c r="AW693" s="13" t="s">
        <v>33</v>
      </c>
      <c r="AX693" s="13" t="s">
        <v>71</v>
      </c>
      <c r="AY693" s="247" t="s">
        <v>127</v>
      </c>
    </row>
    <row r="694" s="15" customFormat="1">
      <c r="A694" s="15"/>
      <c r="B694" s="261"/>
      <c r="C694" s="262"/>
      <c r="D694" s="233" t="s">
        <v>138</v>
      </c>
      <c r="E694" s="263" t="s">
        <v>19</v>
      </c>
      <c r="F694" s="264" t="s">
        <v>323</v>
      </c>
      <c r="G694" s="262"/>
      <c r="H694" s="265">
        <v>36.149999999999999</v>
      </c>
      <c r="I694" s="266"/>
      <c r="J694" s="262"/>
      <c r="K694" s="262"/>
      <c r="L694" s="267"/>
      <c r="M694" s="268"/>
      <c r="N694" s="269"/>
      <c r="O694" s="269"/>
      <c r="P694" s="269"/>
      <c r="Q694" s="269"/>
      <c r="R694" s="269"/>
      <c r="S694" s="269"/>
      <c r="T694" s="270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71" t="s">
        <v>138</v>
      </c>
      <c r="AU694" s="271" t="s">
        <v>81</v>
      </c>
      <c r="AV694" s="15" t="s">
        <v>150</v>
      </c>
      <c r="AW694" s="15" t="s">
        <v>33</v>
      </c>
      <c r="AX694" s="15" t="s">
        <v>79</v>
      </c>
      <c r="AY694" s="271" t="s">
        <v>127</v>
      </c>
    </row>
    <row r="695" s="2" customFormat="1" ht="16.5" customHeight="1">
      <c r="A695" s="40"/>
      <c r="B695" s="41"/>
      <c r="C695" s="220" t="s">
        <v>1467</v>
      </c>
      <c r="D695" s="220" t="s">
        <v>130</v>
      </c>
      <c r="E695" s="221" t="s">
        <v>1468</v>
      </c>
      <c r="F695" s="222" t="s">
        <v>1469</v>
      </c>
      <c r="G695" s="223" t="s">
        <v>363</v>
      </c>
      <c r="H695" s="224">
        <v>62.549999999999997</v>
      </c>
      <c r="I695" s="225"/>
      <c r="J695" s="226">
        <f>ROUND(I695*H695,2)</f>
        <v>0</v>
      </c>
      <c r="K695" s="222" t="s">
        <v>134</v>
      </c>
      <c r="L695" s="46"/>
      <c r="M695" s="227" t="s">
        <v>19</v>
      </c>
      <c r="N695" s="228" t="s">
        <v>42</v>
      </c>
      <c r="O695" s="86"/>
      <c r="P695" s="229">
        <f>O695*H695</f>
        <v>0</v>
      </c>
      <c r="Q695" s="229">
        <v>3.0000000000000001E-05</v>
      </c>
      <c r="R695" s="229">
        <f>Q695*H695</f>
        <v>0.0018764999999999999</v>
      </c>
      <c r="S695" s="229">
        <v>0</v>
      </c>
      <c r="T695" s="230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31" t="s">
        <v>150</v>
      </c>
      <c r="AT695" s="231" t="s">
        <v>130</v>
      </c>
      <c r="AU695" s="231" t="s">
        <v>81</v>
      </c>
      <c r="AY695" s="19" t="s">
        <v>127</v>
      </c>
      <c r="BE695" s="232">
        <f>IF(N695="základní",J695,0)</f>
        <v>0</v>
      </c>
      <c r="BF695" s="232">
        <f>IF(N695="snížená",J695,0)</f>
        <v>0</v>
      </c>
      <c r="BG695" s="232">
        <f>IF(N695="zákl. přenesená",J695,0)</f>
        <v>0</v>
      </c>
      <c r="BH695" s="232">
        <f>IF(N695="sníž. přenesená",J695,0)</f>
        <v>0</v>
      </c>
      <c r="BI695" s="232">
        <f>IF(N695="nulová",J695,0)</f>
        <v>0</v>
      </c>
      <c r="BJ695" s="19" t="s">
        <v>79</v>
      </c>
      <c r="BK695" s="232">
        <f>ROUND(I695*H695,2)</f>
        <v>0</v>
      </c>
      <c r="BL695" s="19" t="s">
        <v>150</v>
      </c>
      <c r="BM695" s="231" t="s">
        <v>1470</v>
      </c>
    </row>
    <row r="696" s="2" customFormat="1">
      <c r="A696" s="40"/>
      <c r="B696" s="41"/>
      <c r="C696" s="42"/>
      <c r="D696" s="233" t="s">
        <v>137</v>
      </c>
      <c r="E696" s="42"/>
      <c r="F696" s="234" t="s">
        <v>1471</v>
      </c>
      <c r="G696" s="42"/>
      <c r="H696" s="42"/>
      <c r="I696" s="138"/>
      <c r="J696" s="42"/>
      <c r="K696" s="42"/>
      <c r="L696" s="46"/>
      <c r="M696" s="235"/>
      <c r="N696" s="236"/>
      <c r="O696" s="86"/>
      <c r="P696" s="86"/>
      <c r="Q696" s="86"/>
      <c r="R696" s="86"/>
      <c r="S696" s="86"/>
      <c r="T696" s="87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T696" s="19" t="s">
        <v>137</v>
      </c>
      <c r="AU696" s="19" t="s">
        <v>81</v>
      </c>
    </row>
    <row r="697" s="14" customFormat="1">
      <c r="A697" s="14"/>
      <c r="B697" s="248"/>
      <c r="C697" s="249"/>
      <c r="D697" s="233" t="s">
        <v>138</v>
      </c>
      <c r="E697" s="250" t="s">
        <v>19</v>
      </c>
      <c r="F697" s="251" t="s">
        <v>1263</v>
      </c>
      <c r="G697" s="249"/>
      <c r="H697" s="250" t="s">
        <v>19</v>
      </c>
      <c r="I697" s="252"/>
      <c r="J697" s="249"/>
      <c r="K697" s="249"/>
      <c r="L697" s="253"/>
      <c r="M697" s="254"/>
      <c r="N697" s="255"/>
      <c r="O697" s="255"/>
      <c r="P697" s="255"/>
      <c r="Q697" s="255"/>
      <c r="R697" s="255"/>
      <c r="S697" s="255"/>
      <c r="T697" s="256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7" t="s">
        <v>138</v>
      </c>
      <c r="AU697" s="257" t="s">
        <v>81</v>
      </c>
      <c r="AV697" s="14" t="s">
        <v>79</v>
      </c>
      <c r="AW697" s="14" t="s">
        <v>33</v>
      </c>
      <c r="AX697" s="14" t="s">
        <v>71</v>
      </c>
      <c r="AY697" s="257" t="s">
        <v>127</v>
      </c>
    </row>
    <row r="698" s="13" customFormat="1">
      <c r="A698" s="13"/>
      <c r="B698" s="237"/>
      <c r="C698" s="238"/>
      <c r="D698" s="233" t="s">
        <v>138</v>
      </c>
      <c r="E698" s="239" t="s">
        <v>19</v>
      </c>
      <c r="F698" s="240" t="s">
        <v>1264</v>
      </c>
      <c r="G698" s="238"/>
      <c r="H698" s="241">
        <v>20.699999999999999</v>
      </c>
      <c r="I698" s="242"/>
      <c r="J698" s="238"/>
      <c r="K698" s="238"/>
      <c r="L698" s="243"/>
      <c r="M698" s="244"/>
      <c r="N698" s="245"/>
      <c r="O698" s="245"/>
      <c r="P698" s="245"/>
      <c r="Q698" s="245"/>
      <c r="R698" s="245"/>
      <c r="S698" s="245"/>
      <c r="T698" s="246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7" t="s">
        <v>138</v>
      </c>
      <c r="AU698" s="247" t="s">
        <v>81</v>
      </c>
      <c r="AV698" s="13" t="s">
        <v>81</v>
      </c>
      <c r="AW698" s="13" t="s">
        <v>33</v>
      </c>
      <c r="AX698" s="13" t="s">
        <v>71</v>
      </c>
      <c r="AY698" s="247" t="s">
        <v>127</v>
      </c>
    </row>
    <row r="699" s="13" customFormat="1">
      <c r="A699" s="13"/>
      <c r="B699" s="237"/>
      <c r="C699" s="238"/>
      <c r="D699" s="233" t="s">
        <v>138</v>
      </c>
      <c r="E699" s="239" t="s">
        <v>19</v>
      </c>
      <c r="F699" s="240" t="s">
        <v>1265</v>
      </c>
      <c r="G699" s="238"/>
      <c r="H699" s="241">
        <v>41.850000000000001</v>
      </c>
      <c r="I699" s="242"/>
      <c r="J699" s="238"/>
      <c r="K699" s="238"/>
      <c r="L699" s="243"/>
      <c r="M699" s="244"/>
      <c r="N699" s="245"/>
      <c r="O699" s="245"/>
      <c r="P699" s="245"/>
      <c r="Q699" s="245"/>
      <c r="R699" s="245"/>
      <c r="S699" s="245"/>
      <c r="T699" s="246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7" t="s">
        <v>138</v>
      </c>
      <c r="AU699" s="247" t="s">
        <v>81</v>
      </c>
      <c r="AV699" s="13" t="s">
        <v>81</v>
      </c>
      <c r="AW699" s="13" t="s">
        <v>33</v>
      </c>
      <c r="AX699" s="13" t="s">
        <v>71</v>
      </c>
      <c r="AY699" s="247" t="s">
        <v>127</v>
      </c>
    </row>
    <row r="700" s="15" customFormat="1">
      <c r="A700" s="15"/>
      <c r="B700" s="261"/>
      <c r="C700" s="262"/>
      <c r="D700" s="233" t="s">
        <v>138</v>
      </c>
      <c r="E700" s="263" t="s">
        <v>19</v>
      </c>
      <c r="F700" s="264" t="s">
        <v>323</v>
      </c>
      <c r="G700" s="262"/>
      <c r="H700" s="265">
        <v>62.549999999999997</v>
      </c>
      <c r="I700" s="266"/>
      <c r="J700" s="262"/>
      <c r="K700" s="262"/>
      <c r="L700" s="267"/>
      <c r="M700" s="268"/>
      <c r="N700" s="269"/>
      <c r="O700" s="269"/>
      <c r="P700" s="269"/>
      <c r="Q700" s="269"/>
      <c r="R700" s="269"/>
      <c r="S700" s="269"/>
      <c r="T700" s="270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T700" s="271" t="s">
        <v>138</v>
      </c>
      <c r="AU700" s="271" t="s">
        <v>81</v>
      </c>
      <c r="AV700" s="15" t="s">
        <v>150</v>
      </c>
      <c r="AW700" s="15" t="s">
        <v>33</v>
      </c>
      <c r="AX700" s="15" t="s">
        <v>79</v>
      </c>
      <c r="AY700" s="271" t="s">
        <v>127</v>
      </c>
    </row>
    <row r="701" s="2" customFormat="1" ht="16.5" customHeight="1">
      <c r="A701" s="40"/>
      <c r="B701" s="41"/>
      <c r="C701" s="220" t="s">
        <v>1472</v>
      </c>
      <c r="D701" s="220" t="s">
        <v>130</v>
      </c>
      <c r="E701" s="221" t="s">
        <v>1473</v>
      </c>
      <c r="F701" s="222" t="s">
        <v>1474</v>
      </c>
      <c r="G701" s="223" t="s">
        <v>363</v>
      </c>
      <c r="H701" s="224">
        <v>67.141999999999996</v>
      </c>
      <c r="I701" s="225"/>
      <c r="J701" s="226">
        <f>ROUND(I701*H701,2)</f>
        <v>0</v>
      </c>
      <c r="K701" s="222" t="s">
        <v>134</v>
      </c>
      <c r="L701" s="46"/>
      <c r="M701" s="227" t="s">
        <v>19</v>
      </c>
      <c r="N701" s="228" t="s">
        <v>42</v>
      </c>
      <c r="O701" s="86"/>
      <c r="P701" s="229">
        <f>O701*H701</f>
        <v>0</v>
      </c>
      <c r="Q701" s="229">
        <v>0.00017000000000000001</v>
      </c>
      <c r="R701" s="229">
        <f>Q701*H701</f>
        <v>0.01141414</v>
      </c>
      <c r="S701" s="229">
        <v>0</v>
      </c>
      <c r="T701" s="230">
        <f>S701*H701</f>
        <v>0</v>
      </c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R701" s="231" t="s">
        <v>150</v>
      </c>
      <c r="AT701" s="231" t="s">
        <v>130</v>
      </c>
      <c r="AU701" s="231" t="s">
        <v>81</v>
      </c>
      <c r="AY701" s="19" t="s">
        <v>127</v>
      </c>
      <c r="BE701" s="232">
        <f>IF(N701="základní",J701,0)</f>
        <v>0</v>
      </c>
      <c r="BF701" s="232">
        <f>IF(N701="snížená",J701,0)</f>
        <v>0</v>
      </c>
      <c r="BG701" s="232">
        <f>IF(N701="zákl. přenesená",J701,0)</f>
        <v>0</v>
      </c>
      <c r="BH701" s="232">
        <f>IF(N701="sníž. přenesená",J701,0)</f>
        <v>0</v>
      </c>
      <c r="BI701" s="232">
        <f>IF(N701="nulová",J701,0)</f>
        <v>0</v>
      </c>
      <c r="BJ701" s="19" t="s">
        <v>79</v>
      </c>
      <c r="BK701" s="232">
        <f>ROUND(I701*H701,2)</f>
        <v>0</v>
      </c>
      <c r="BL701" s="19" t="s">
        <v>150</v>
      </c>
      <c r="BM701" s="231" t="s">
        <v>1475</v>
      </c>
    </row>
    <row r="702" s="2" customFormat="1">
      <c r="A702" s="40"/>
      <c r="B702" s="41"/>
      <c r="C702" s="42"/>
      <c r="D702" s="233" t="s">
        <v>137</v>
      </c>
      <c r="E702" s="42"/>
      <c r="F702" s="234" t="s">
        <v>1476</v>
      </c>
      <c r="G702" s="42"/>
      <c r="H702" s="42"/>
      <c r="I702" s="138"/>
      <c r="J702" s="42"/>
      <c r="K702" s="42"/>
      <c r="L702" s="46"/>
      <c r="M702" s="235"/>
      <c r="N702" s="236"/>
      <c r="O702" s="86"/>
      <c r="P702" s="86"/>
      <c r="Q702" s="86"/>
      <c r="R702" s="86"/>
      <c r="S702" s="86"/>
      <c r="T702" s="87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T702" s="19" t="s">
        <v>137</v>
      </c>
      <c r="AU702" s="19" t="s">
        <v>81</v>
      </c>
    </row>
    <row r="703" s="14" customFormat="1">
      <c r="A703" s="14"/>
      <c r="B703" s="248"/>
      <c r="C703" s="249"/>
      <c r="D703" s="233" t="s">
        <v>138</v>
      </c>
      <c r="E703" s="250" t="s">
        <v>19</v>
      </c>
      <c r="F703" s="251" t="s">
        <v>1461</v>
      </c>
      <c r="G703" s="249"/>
      <c r="H703" s="250" t="s">
        <v>19</v>
      </c>
      <c r="I703" s="252"/>
      <c r="J703" s="249"/>
      <c r="K703" s="249"/>
      <c r="L703" s="253"/>
      <c r="M703" s="254"/>
      <c r="N703" s="255"/>
      <c r="O703" s="255"/>
      <c r="P703" s="255"/>
      <c r="Q703" s="255"/>
      <c r="R703" s="255"/>
      <c r="S703" s="255"/>
      <c r="T703" s="256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7" t="s">
        <v>138</v>
      </c>
      <c r="AU703" s="257" t="s">
        <v>81</v>
      </c>
      <c r="AV703" s="14" t="s">
        <v>79</v>
      </c>
      <c r="AW703" s="14" t="s">
        <v>33</v>
      </c>
      <c r="AX703" s="14" t="s">
        <v>71</v>
      </c>
      <c r="AY703" s="257" t="s">
        <v>127</v>
      </c>
    </row>
    <row r="704" s="13" customFormat="1">
      <c r="A704" s="13"/>
      <c r="B704" s="237"/>
      <c r="C704" s="238"/>
      <c r="D704" s="233" t="s">
        <v>138</v>
      </c>
      <c r="E704" s="239" t="s">
        <v>19</v>
      </c>
      <c r="F704" s="240" t="s">
        <v>1477</v>
      </c>
      <c r="G704" s="238"/>
      <c r="H704" s="241">
        <v>14.449999999999999</v>
      </c>
      <c r="I704" s="242"/>
      <c r="J704" s="238"/>
      <c r="K704" s="238"/>
      <c r="L704" s="243"/>
      <c r="M704" s="244"/>
      <c r="N704" s="245"/>
      <c r="O704" s="245"/>
      <c r="P704" s="245"/>
      <c r="Q704" s="245"/>
      <c r="R704" s="245"/>
      <c r="S704" s="245"/>
      <c r="T704" s="246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7" t="s">
        <v>138</v>
      </c>
      <c r="AU704" s="247" t="s">
        <v>81</v>
      </c>
      <c r="AV704" s="13" t="s">
        <v>81</v>
      </c>
      <c r="AW704" s="13" t="s">
        <v>33</v>
      </c>
      <c r="AX704" s="13" t="s">
        <v>71</v>
      </c>
      <c r="AY704" s="247" t="s">
        <v>127</v>
      </c>
    </row>
    <row r="705" s="13" customFormat="1">
      <c r="A705" s="13"/>
      <c r="B705" s="237"/>
      <c r="C705" s="238"/>
      <c r="D705" s="233" t="s">
        <v>138</v>
      </c>
      <c r="E705" s="239" t="s">
        <v>19</v>
      </c>
      <c r="F705" s="240" t="s">
        <v>1478</v>
      </c>
      <c r="G705" s="238"/>
      <c r="H705" s="241">
        <v>11.76</v>
      </c>
      <c r="I705" s="242"/>
      <c r="J705" s="238"/>
      <c r="K705" s="238"/>
      <c r="L705" s="243"/>
      <c r="M705" s="244"/>
      <c r="N705" s="245"/>
      <c r="O705" s="245"/>
      <c r="P705" s="245"/>
      <c r="Q705" s="245"/>
      <c r="R705" s="245"/>
      <c r="S705" s="245"/>
      <c r="T705" s="246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7" t="s">
        <v>138</v>
      </c>
      <c r="AU705" s="247" t="s">
        <v>81</v>
      </c>
      <c r="AV705" s="13" t="s">
        <v>81</v>
      </c>
      <c r="AW705" s="13" t="s">
        <v>33</v>
      </c>
      <c r="AX705" s="13" t="s">
        <v>71</v>
      </c>
      <c r="AY705" s="247" t="s">
        <v>127</v>
      </c>
    </row>
    <row r="706" s="13" customFormat="1">
      <c r="A706" s="13"/>
      <c r="B706" s="237"/>
      <c r="C706" s="238"/>
      <c r="D706" s="233" t="s">
        <v>138</v>
      </c>
      <c r="E706" s="239" t="s">
        <v>19</v>
      </c>
      <c r="F706" s="240" t="s">
        <v>1479</v>
      </c>
      <c r="G706" s="238"/>
      <c r="H706" s="241">
        <v>9.782</v>
      </c>
      <c r="I706" s="242"/>
      <c r="J706" s="238"/>
      <c r="K706" s="238"/>
      <c r="L706" s="243"/>
      <c r="M706" s="244"/>
      <c r="N706" s="245"/>
      <c r="O706" s="245"/>
      <c r="P706" s="245"/>
      <c r="Q706" s="245"/>
      <c r="R706" s="245"/>
      <c r="S706" s="245"/>
      <c r="T706" s="246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7" t="s">
        <v>138</v>
      </c>
      <c r="AU706" s="247" t="s">
        <v>81</v>
      </c>
      <c r="AV706" s="13" t="s">
        <v>81</v>
      </c>
      <c r="AW706" s="13" t="s">
        <v>33</v>
      </c>
      <c r="AX706" s="13" t="s">
        <v>71</v>
      </c>
      <c r="AY706" s="247" t="s">
        <v>127</v>
      </c>
    </row>
    <row r="707" s="13" customFormat="1">
      <c r="A707" s="13"/>
      <c r="B707" s="237"/>
      <c r="C707" s="238"/>
      <c r="D707" s="233" t="s">
        <v>138</v>
      </c>
      <c r="E707" s="239" t="s">
        <v>19</v>
      </c>
      <c r="F707" s="240" t="s">
        <v>1480</v>
      </c>
      <c r="G707" s="238"/>
      <c r="H707" s="241">
        <v>14.33</v>
      </c>
      <c r="I707" s="242"/>
      <c r="J707" s="238"/>
      <c r="K707" s="238"/>
      <c r="L707" s="243"/>
      <c r="M707" s="244"/>
      <c r="N707" s="245"/>
      <c r="O707" s="245"/>
      <c r="P707" s="245"/>
      <c r="Q707" s="245"/>
      <c r="R707" s="245"/>
      <c r="S707" s="245"/>
      <c r="T707" s="246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7" t="s">
        <v>138</v>
      </c>
      <c r="AU707" s="247" t="s">
        <v>81</v>
      </c>
      <c r="AV707" s="13" t="s">
        <v>81</v>
      </c>
      <c r="AW707" s="13" t="s">
        <v>33</v>
      </c>
      <c r="AX707" s="13" t="s">
        <v>71</v>
      </c>
      <c r="AY707" s="247" t="s">
        <v>127</v>
      </c>
    </row>
    <row r="708" s="13" customFormat="1">
      <c r="A708" s="13"/>
      <c r="B708" s="237"/>
      <c r="C708" s="238"/>
      <c r="D708" s="233" t="s">
        <v>138</v>
      </c>
      <c r="E708" s="239" t="s">
        <v>19</v>
      </c>
      <c r="F708" s="240" t="s">
        <v>1481</v>
      </c>
      <c r="G708" s="238"/>
      <c r="H708" s="241">
        <v>16.82</v>
      </c>
      <c r="I708" s="242"/>
      <c r="J708" s="238"/>
      <c r="K708" s="238"/>
      <c r="L708" s="243"/>
      <c r="M708" s="244"/>
      <c r="N708" s="245"/>
      <c r="O708" s="245"/>
      <c r="P708" s="245"/>
      <c r="Q708" s="245"/>
      <c r="R708" s="245"/>
      <c r="S708" s="245"/>
      <c r="T708" s="246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7" t="s">
        <v>138</v>
      </c>
      <c r="AU708" s="247" t="s">
        <v>81</v>
      </c>
      <c r="AV708" s="13" t="s">
        <v>81</v>
      </c>
      <c r="AW708" s="13" t="s">
        <v>33</v>
      </c>
      <c r="AX708" s="13" t="s">
        <v>71</v>
      </c>
      <c r="AY708" s="247" t="s">
        <v>127</v>
      </c>
    </row>
    <row r="709" s="15" customFormat="1">
      <c r="A709" s="15"/>
      <c r="B709" s="261"/>
      <c r="C709" s="262"/>
      <c r="D709" s="233" t="s">
        <v>138</v>
      </c>
      <c r="E709" s="263" t="s">
        <v>19</v>
      </c>
      <c r="F709" s="264" t="s">
        <v>323</v>
      </c>
      <c r="G709" s="262"/>
      <c r="H709" s="265">
        <v>67.141999999999996</v>
      </c>
      <c r="I709" s="266"/>
      <c r="J709" s="262"/>
      <c r="K709" s="262"/>
      <c r="L709" s="267"/>
      <c r="M709" s="268"/>
      <c r="N709" s="269"/>
      <c r="O709" s="269"/>
      <c r="P709" s="269"/>
      <c r="Q709" s="269"/>
      <c r="R709" s="269"/>
      <c r="S709" s="269"/>
      <c r="T709" s="270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71" t="s">
        <v>138</v>
      </c>
      <c r="AU709" s="271" t="s">
        <v>81</v>
      </c>
      <c r="AV709" s="15" t="s">
        <v>150</v>
      </c>
      <c r="AW709" s="15" t="s">
        <v>33</v>
      </c>
      <c r="AX709" s="15" t="s">
        <v>79</v>
      </c>
      <c r="AY709" s="271" t="s">
        <v>127</v>
      </c>
    </row>
    <row r="710" s="2" customFormat="1" ht="16.5" customHeight="1">
      <c r="A710" s="40"/>
      <c r="B710" s="41"/>
      <c r="C710" s="220" t="s">
        <v>1482</v>
      </c>
      <c r="D710" s="220" t="s">
        <v>130</v>
      </c>
      <c r="E710" s="221" t="s">
        <v>1483</v>
      </c>
      <c r="F710" s="222" t="s">
        <v>1484</v>
      </c>
      <c r="G710" s="223" t="s">
        <v>363</v>
      </c>
      <c r="H710" s="224">
        <v>94</v>
      </c>
      <c r="I710" s="225"/>
      <c r="J710" s="226">
        <f>ROUND(I710*H710,2)</f>
        <v>0</v>
      </c>
      <c r="K710" s="222" t="s">
        <v>134</v>
      </c>
      <c r="L710" s="46"/>
      <c r="M710" s="227" t="s">
        <v>19</v>
      </c>
      <c r="N710" s="228" t="s">
        <v>42</v>
      </c>
      <c r="O710" s="86"/>
      <c r="P710" s="229">
        <f>O710*H710</f>
        <v>0</v>
      </c>
      <c r="Q710" s="229">
        <v>0.0034499999999999999</v>
      </c>
      <c r="R710" s="229">
        <f>Q710*H710</f>
        <v>0.32429999999999998</v>
      </c>
      <c r="S710" s="229">
        <v>0</v>
      </c>
      <c r="T710" s="230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31" t="s">
        <v>150</v>
      </c>
      <c r="AT710" s="231" t="s">
        <v>130</v>
      </c>
      <c r="AU710" s="231" t="s">
        <v>81</v>
      </c>
      <c r="AY710" s="19" t="s">
        <v>127</v>
      </c>
      <c r="BE710" s="232">
        <f>IF(N710="základní",J710,0)</f>
        <v>0</v>
      </c>
      <c r="BF710" s="232">
        <f>IF(N710="snížená",J710,0)</f>
        <v>0</v>
      </c>
      <c r="BG710" s="232">
        <f>IF(N710="zákl. přenesená",J710,0)</f>
        <v>0</v>
      </c>
      <c r="BH710" s="232">
        <f>IF(N710="sníž. přenesená",J710,0)</f>
        <v>0</v>
      </c>
      <c r="BI710" s="232">
        <f>IF(N710="nulová",J710,0)</f>
        <v>0</v>
      </c>
      <c r="BJ710" s="19" t="s">
        <v>79</v>
      </c>
      <c r="BK710" s="232">
        <f>ROUND(I710*H710,2)</f>
        <v>0</v>
      </c>
      <c r="BL710" s="19" t="s">
        <v>150</v>
      </c>
      <c r="BM710" s="231" t="s">
        <v>1485</v>
      </c>
    </row>
    <row r="711" s="2" customFormat="1">
      <c r="A711" s="40"/>
      <c r="B711" s="41"/>
      <c r="C711" s="42"/>
      <c r="D711" s="233" t="s">
        <v>137</v>
      </c>
      <c r="E711" s="42"/>
      <c r="F711" s="234" t="s">
        <v>1486</v>
      </c>
      <c r="G711" s="42"/>
      <c r="H711" s="42"/>
      <c r="I711" s="138"/>
      <c r="J711" s="42"/>
      <c r="K711" s="42"/>
      <c r="L711" s="46"/>
      <c r="M711" s="235"/>
      <c r="N711" s="236"/>
      <c r="O711" s="86"/>
      <c r="P711" s="86"/>
      <c r="Q711" s="86"/>
      <c r="R711" s="86"/>
      <c r="S711" s="86"/>
      <c r="T711" s="87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T711" s="19" t="s">
        <v>137</v>
      </c>
      <c r="AU711" s="19" t="s">
        <v>81</v>
      </c>
    </row>
    <row r="712" s="13" customFormat="1">
      <c r="A712" s="13"/>
      <c r="B712" s="237"/>
      <c r="C712" s="238"/>
      <c r="D712" s="233" t="s">
        <v>138</v>
      </c>
      <c r="E712" s="239" t="s">
        <v>19</v>
      </c>
      <c r="F712" s="240" t="s">
        <v>1487</v>
      </c>
      <c r="G712" s="238"/>
      <c r="H712" s="241">
        <v>94</v>
      </c>
      <c r="I712" s="242"/>
      <c r="J712" s="238"/>
      <c r="K712" s="238"/>
      <c r="L712" s="243"/>
      <c r="M712" s="244"/>
      <c r="N712" s="245"/>
      <c r="O712" s="245"/>
      <c r="P712" s="245"/>
      <c r="Q712" s="245"/>
      <c r="R712" s="245"/>
      <c r="S712" s="245"/>
      <c r="T712" s="246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7" t="s">
        <v>138</v>
      </c>
      <c r="AU712" s="247" t="s">
        <v>81</v>
      </c>
      <c r="AV712" s="13" t="s">
        <v>81</v>
      </c>
      <c r="AW712" s="13" t="s">
        <v>33</v>
      </c>
      <c r="AX712" s="13" t="s">
        <v>79</v>
      </c>
      <c r="AY712" s="247" t="s">
        <v>127</v>
      </c>
    </row>
    <row r="713" s="2" customFormat="1" ht="16.5" customHeight="1">
      <c r="A713" s="40"/>
      <c r="B713" s="41"/>
      <c r="C713" s="220" t="s">
        <v>1488</v>
      </c>
      <c r="D713" s="220" t="s">
        <v>130</v>
      </c>
      <c r="E713" s="221" t="s">
        <v>1489</v>
      </c>
      <c r="F713" s="222" t="s">
        <v>1490</v>
      </c>
      <c r="G713" s="223" t="s">
        <v>363</v>
      </c>
      <c r="H713" s="224">
        <v>30.399999999999999</v>
      </c>
      <c r="I713" s="225"/>
      <c r="J713" s="226">
        <f>ROUND(I713*H713,2)</f>
        <v>0</v>
      </c>
      <c r="K713" s="222" t="s">
        <v>134</v>
      </c>
      <c r="L713" s="46"/>
      <c r="M713" s="227" t="s">
        <v>19</v>
      </c>
      <c r="N713" s="228" t="s">
        <v>42</v>
      </c>
      <c r="O713" s="86"/>
      <c r="P713" s="229">
        <f>O713*H713</f>
        <v>0</v>
      </c>
      <c r="Q713" s="229">
        <v>0.0051999999999999998</v>
      </c>
      <c r="R713" s="229">
        <f>Q713*H713</f>
        <v>0.15808</v>
      </c>
      <c r="S713" s="229">
        <v>0</v>
      </c>
      <c r="T713" s="230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31" t="s">
        <v>150</v>
      </c>
      <c r="AT713" s="231" t="s">
        <v>130</v>
      </c>
      <c r="AU713" s="231" t="s">
        <v>81</v>
      </c>
      <c r="AY713" s="19" t="s">
        <v>127</v>
      </c>
      <c r="BE713" s="232">
        <f>IF(N713="základní",J713,0)</f>
        <v>0</v>
      </c>
      <c r="BF713" s="232">
        <f>IF(N713="snížená",J713,0)</f>
        <v>0</v>
      </c>
      <c r="BG713" s="232">
        <f>IF(N713="zákl. přenesená",J713,0)</f>
        <v>0</v>
      </c>
      <c r="BH713" s="232">
        <f>IF(N713="sníž. přenesená",J713,0)</f>
        <v>0</v>
      </c>
      <c r="BI713" s="232">
        <f>IF(N713="nulová",J713,0)</f>
        <v>0</v>
      </c>
      <c r="BJ713" s="19" t="s">
        <v>79</v>
      </c>
      <c r="BK713" s="232">
        <f>ROUND(I713*H713,2)</f>
        <v>0</v>
      </c>
      <c r="BL713" s="19" t="s">
        <v>150</v>
      </c>
      <c r="BM713" s="231" t="s">
        <v>1491</v>
      </c>
    </row>
    <row r="714" s="2" customFormat="1">
      <c r="A714" s="40"/>
      <c r="B714" s="41"/>
      <c r="C714" s="42"/>
      <c r="D714" s="233" t="s">
        <v>137</v>
      </c>
      <c r="E714" s="42"/>
      <c r="F714" s="234" t="s">
        <v>1492</v>
      </c>
      <c r="G714" s="42"/>
      <c r="H714" s="42"/>
      <c r="I714" s="138"/>
      <c r="J714" s="42"/>
      <c r="K714" s="42"/>
      <c r="L714" s="46"/>
      <c r="M714" s="235"/>
      <c r="N714" s="236"/>
      <c r="O714" s="86"/>
      <c r="P714" s="86"/>
      <c r="Q714" s="86"/>
      <c r="R714" s="86"/>
      <c r="S714" s="86"/>
      <c r="T714" s="87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T714" s="19" t="s">
        <v>137</v>
      </c>
      <c r="AU714" s="19" t="s">
        <v>81</v>
      </c>
    </row>
    <row r="715" s="13" customFormat="1">
      <c r="A715" s="13"/>
      <c r="B715" s="237"/>
      <c r="C715" s="238"/>
      <c r="D715" s="233" t="s">
        <v>138</v>
      </c>
      <c r="E715" s="239" t="s">
        <v>19</v>
      </c>
      <c r="F715" s="240" t="s">
        <v>1493</v>
      </c>
      <c r="G715" s="238"/>
      <c r="H715" s="241">
        <v>30.399999999999999</v>
      </c>
      <c r="I715" s="242"/>
      <c r="J715" s="238"/>
      <c r="K715" s="238"/>
      <c r="L715" s="243"/>
      <c r="M715" s="244"/>
      <c r="N715" s="245"/>
      <c r="O715" s="245"/>
      <c r="P715" s="245"/>
      <c r="Q715" s="245"/>
      <c r="R715" s="245"/>
      <c r="S715" s="245"/>
      <c r="T715" s="246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7" t="s">
        <v>138</v>
      </c>
      <c r="AU715" s="247" t="s">
        <v>81</v>
      </c>
      <c r="AV715" s="13" t="s">
        <v>81</v>
      </c>
      <c r="AW715" s="13" t="s">
        <v>33</v>
      </c>
      <c r="AX715" s="13" t="s">
        <v>79</v>
      </c>
      <c r="AY715" s="247" t="s">
        <v>127</v>
      </c>
    </row>
    <row r="716" s="2" customFormat="1" ht="16.5" customHeight="1">
      <c r="A716" s="40"/>
      <c r="B716" s="41"/>
      <c r="C716" s="220" t="s">
        <v>1494</v>
      </c>
      <c r="D716" s="220" t="s">
        <v>130</v>
      </c>
      <c r="E716" s="221" t="s">
        <v>1495</v>
      </c>
      <c r="F716" s="222" t="s">
        <v>1496</v>
      </c>
      <c r="G716" s="223" t="s">
        <v>290</v>
      </c>
      <c r="H716" s="224">
        <v>13.699</v>
      </c>
      <c r="I716" s="225"/>
      <c r="J716" s="226">
        <f>ROUND(I716*H716,2)</f>
        <v>0</v>
      </c>
      <c r="K716" s="222" t="s">
        <v>134</v>
      </c>
      <c r="L716" s="46"/>
      <c r="M716" s="227" t="s">
        <v>19</v>
      </c>
      <c r="N716" s="228" t="s">
        <v>42</v>
      </c>
      <c r="O716" s="86"/>
      <c r="P716" s="229">
        <f>O716*H716</f>
        <v>0</v>
      </c>
      <c r="Q716" s="229">
        <v>0.00042000000000000002</v>
      </c>
      <c r="R716" s="229">
        <f>Q716*H716</f>
        <v>0.0057535800000000003</v>
      </c>
      <c r="S716" s="229">
        <v>0</v>
      </c>
      <c r="T716" s="230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31" t="s">
        <v>150</v>
      </c>
      <c r="AT716" s="231" t="s">
        <v>130</v>
      </c>
      <c r="AU716" s="231" t="s">
        <v>81</v>
      </c>
      <c r="AY716" s="19" t="s">
        <v>127</v>
      </c>
      <c r="BE716" s="232">
        <f>IF(N716="základní",J716,0)</f>
        <v>0</v>
      </c>
      <c r="BF716" s="232">
        <f>IF(N716="snížená",J716,0)</f>
        <v>0</v>
      </c>
      <c r="BG716" s="232">
        <f>IF(N716="zákl. přenesená",J716,0)</f>
        <v>0</v>
      </c>
      <c r="BH716" s="232">
        <f>IF(N716="sníž. přenesená",J716,0)</f>
        <v>0</v>
      </c>
      <c r="BI716" s="232">
        <f>IF(N716="nulová",J716,0)</f>
        <v>0</v>
      </c>
      <c r="BJ716" s="19" t="s">
        <v>79</v>
      </c>
      <c r="BK716" s="232">
        <f>ROUND(I716*H716,2)</f>
        <v>0</v>
      </c>
      <c r="BL716" s="19" t="s">
        <v>150</v>
      </c>
      <c r="BM716" s="231" t="s">
        <v>1497</v>
      </c>
    </row>
    <row r="717" s="2" customFormat="1">
      <c r="A717" s="40"/>
      <c r="B717" s="41"/>
      <c r="C717" s="42"/>
      <c r="D717" s="233" t="s">
        <v>137</v>
      </c>
      <c r="E717" s="42"/>
      <c r="F717" s="234" t="s">
        <v>1498</v>
      </c>
      <c r="G717" s="42"/>
      <c r="H717" s="42"/>
      <c r="I717" s="138"/>
      <c r="J717" s="42"/>
      <c r="K717" s="42"/>
      <c r="L717" s="46"/>
      <c r="M717" s="235"/>
      <c r="N717" s="236"/>
      <c r="O717" s="86"/>
      <c r="P717" s="86"/>
      <c r="Q717" s="86"/>
      <c r="R717" s="86"/>
      <c r="S717" s="86"/>
      <c r="T717" s="87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T717" s="19" t="s">
        <v>137</v>
      </c>
      <c r="AU717" s="19" t="s">
        <v>81</v>
      </c>
    </row>
    <row r="718" s="14" customFormat="1">
      <c r="A718" s="14"/>
      <c r="B718" s="248"/>
      <c r="C718" s="249"/>
      <c r="D718" s="233" t="s">
        <v>138</v>
      </c>
      <c r="E718" s="250" t="s">
        <v>19</v>
      </c>
      <c r="F718" s="251" t="s">
        <v>1499</v>
      </c>
      <c r="G718" s="249"/>
      <c r="H718" s="250" t="s">
        <v>19</v>
      </c>
      <c r="I718" s="252"/>
      <c r="J718" s="249"/>
      <c r="K718" s="249"/>
      <c r="L718" s="253"/>
      <c r="M718" s="254"/>
      <c r="N718" s="255"/>
      <c r="O718" s="255"/>
      <c r="P718" s="255"/>
      <c r="Q718" s="255"/>
      <c r="R718" s="255"/>
      <c r="S718" s="255"/>
      <c r="T718" s="256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7" t="s">
        <v>138</v>
      </c>
      <c r="AU718" s="257" t="s">
        <v>81</v>
      </c>
      <c r="AV718" s="14" t="s">
        <v>79</v>
      </c>
      <c r="AW718" s="14" t="s">
        <v>33</v>
      </c>
      <c r="AX718" s="14" t="s">
        <v>71</v>
      </c>
      <c r="AY718" s="257" t="s">
        <v>127</v>
      </c>
    </row>
    <row r="719" s="13" customFormat="1">
      <c r="A719" s="13"/>
      <c r="B719" s="237"/>
      <c r="C719" s="238"/>
      <c r="D719" s="233" t="s">
        <v>138</v>
      </c>
      <c r="E719" s="239" t="s">
        <v>19</v>
      </c>
      <c r="F719" s="240" t="s">
        <v>1500</v>
      </c>
      <c r="G719" s="238"/>
      <c r="H719" s="241">
        <v>5.827</v>
      </c>
      <c r="I719" s="242"/>
      <c r="J719" s="238"/>
      <c r="K719" s="238"/>
      <c r="L719" s="243"/>
      <c r="M719" s="244"/>
      <c r="N719" s="245"/>
      <c r="O719" s="245"/>
      <c r="P719" s="245"/>
      <c r="Q719" s="245"/>
      <c r="R719" s="245"/>
      <c r="S719" s="245"/>
      <c r="T719" s="246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7" t="s">
        <v>138</v>
      </c>
      <c r="AU719" s="247" t="s">
        <v>81</v>
      </c>
      <c r="AV719" s="13" t="s">
        <v>81</v>
      </c>
      <c r="AW719" s="13" t="s">
        <v>33</v>
      </c>
      <c r="AX719" s="13" t="s">
        <v>71</v>
      </c>
      <c r="AY719" s="247" t="s">
        <v>127</v>
      </c>
    </row>
    <row r="720" s="13" customFormat="1">
      <c r="A720" s="13"/>
      <c r="B720" s="237"/>
      <c r="C720" s="238"/>
      <c r="D720" s="233" t="s">
        <v>138</v>
      </c>
      <c r="E720" s="239" t="s">
        <v>19</v>
      </c>
      <c r="F720" s="240" t="s">
        <v>1501</v>
      </c>
      <c r="G720" s="238"/>
      <c r="H720" s="241">
        <v>7.8719999999999999</v>
      </c>
      <c r="I720" s="242"/>
      <c r="J720" s="238"/>
      <c r="K720" s="238"/>
      <c r="L720" s="243"/>
      <c r="M720" s="244"/>
      <c r="N720" s="245"/>
      <c r="O720" s="245"/>
      <c r="P720" s="245"/>
      <c r="Q720" s="245"/>
      <c r="R720" s="245"/>
      <c r="S720" s="245"/>
      <c r="T720" s="246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7" t="s">
        <v>138</v>
      </c>
      <c r="AU720" s="247" t="s">
        <v>81</v>
      </c>
      <c r="AV720" s="13" t="s">
        <v>81</v>
      </c>
      <c r="AW720" s="13" t="s">
        <v>33</v>
      </c>
      <c r="AX720" s="13" t="s">
        <v>71</v>
      </c>
      <c r="AY720" s="247" t="s">
        <v>127</v>
      </c>
    </row>
    <row r="721" s="15" customFormat="1">
      <c r="A721" s="15"/>
      <c r="B721" s="261"/>
      <c r="C721" s="262"/>
      <c r="D721" s="233" t="s">
        <v>138</v>
      </c>
      <c r="E721" s="263" t="s">
        <v>19</v>
      </c>
      <c r="F721" s="264" t="s">
        <v>323</v>
      </c>
      <c r="G721" s="262"/>
      <c r="H721" s="265">
        <v>13.699</v>
      </c>
      <c r="I721" s="266"/>
      <c r="J721" s="262"/>
      <c r="K721" s="262"/>
      <c r="L721" s="267"/>
      <c r="M721" s="268"/>
      <c r="N721" s="269"/>
      <c r="O721" s="269"/>
      <c r="P721" s="269"/>
      <c r="Q721" s="269"/>
      <c r="R721" s="269"/>
      <c r="S721" s="269"/>
      <c r="T721" s="270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T721" s="271" t="s">
        <v>138</v>
      </c>
      <c r="AU721" s="271" t="s">
        <v>81</v>
      </c>
      <c r="AV721" s="15" t="s">
        <v>150</v>
      </c>
      <c r="AW721" s="15" t="s">
        <v>33</v>
      </c>
      <c r="AX721" s="15" t="s">
        <v>79</v>
      </c>
      <c r="AY721" s="271" t="s">
        <v>127</v>
      </c>
    </row>
    <row r="722" s="2" customFormat="1" ht="16.5" customHeight="1">
      <c r="A722" s="40"/>
      <c r="B722" s="41"/>
      <c r="C722" s="220" t="s">
        <v>1502</v>
      </c>
      <c r="D722" s="220" t="s">
        <v>130</v>
      </c>
      <c r="E722" s="221" t="s">
        <v>1503</v>
      </c>
      <c r="F722" s="222" t="s">
        <v>1504</v>
      </c>
      <c r="G722" s="223" t="s">
        <v>296</v>
      </c>
      <c r="H722" s="224">
        <v>48</v>
      </c>
      <c r="I722" s="225"/>
      <c r="J722" s="226">
        <f>ROUND(I722*H722,2)</f>
        <v>0</v>
      </c>
      <c r="K722" s="222" t="s">
        <v>134</v>
      </c>
      <c r="L722" s="46"/>
      <c r="M722" s="227" t="s">
        <v>19</v>
      </c>
      <c r="N722" s="228" t="s">
        <v>42</v>
      </c>
      <c r="O722" s="86"/>
      <c r="P722" s="229">
        <f>O722*H722</f>
        <v>0</v>
      </c>
      <c r="Q722" s="229">
        <v>0.00017000000000000001</v>
      </c>
      <c r="R722" s="229">
        <f>Q722*H722</f>
        <v>0.0081600000000000006</v>
      </c>
      <c r="S722" s="229">
        <v>0</v>
      </c>
      <c r="T722" s="230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31" t="s">
        <v>150</v>
      </c>
      <c r="AT722" s="231" t="s">
        <v>130</v>
      </c>
      <c r="AU722" s="231" t="s">
        <v>81</v>
      </c>
      <c r="AY722" s="19" t="s">
        <v>127</v>
      </c>
      <c r="BE722" s="232">
        <f>IF(N722="základní",J722,0)</f>
        <v>0</v>
      </c>
      <c r="BF722" s="232">
        <f>IF(N722="snížená",J722,0)</f>
        <v>0</v>
      </c>
      <c r="BG722" s="232">
        <f>IF(N722="zákl. přenesená",J722,0)</f>
        <v>0</v>
      </c>
      <c r="BH722" s="232">
        <f>IF(N722="sníž. přenesená",J722,0)</f>
        <v>0</v>
      </c>
      <c r="BI722" s="232">
        <f>IF(N722="nulová",J722,0)</f>
        <v>0</v>
      </c>
      <c r="BJ722" s="19" t="s">
        <v>79</v>
      </c>
      <c r="BK722" s="232">
        <f>ROUND(I722*H722,2)</f>
        <v>0</v>
      </c>
      <c r="BL722" s="19" t="s">
        <v>150</v>
      </c>
      <c r="BM722" s="231" t="s">
        <v>1505</v>
      </c>
    </row>
    <row r="723" s="2" customFormat="1">
      <c r="A723" s="40"/>
      <c r="B723" s="41"/>
      <c r="C723" s="42"/>
      <c r="D723" s="233" t="s">
        <v>137</v>
      </c>
      <c r="E723" s="42"/>
      <c r="F723" s="234" t="s">
        <v>1506</v>
      </c>
      <c r="G723" s="42"/>
      <c r="H723" s="42"/>
      <c r="I723" s="138"/>
      <c r="J723" s="42"/>
      <c r="K723" s="42"/>
      <c r="L723" s="46"/>
      <c r="M723" s="235"/>
      <c r="N723" s="236"/>
      <c r="O723" s="86"/>
      <c r="P723" s="86"/>
      <c r="Q723" s="86"/>
      <c r="R723" s="86"/>
      <c r="S723" s="86"/>
      <c r="T723" s="87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137</v>
      </c>
      <c r="AU723" s="19" t="s">
        <v>81</v>
      </c>
    </row>
    <row r="724" s="13" customFormat="1">
      <c r="A724" s="13"/>
      <c r="B724" s="237"/>
      <c r="C724" s="238"/>
      <c r="D724" s="233" t="s">
        <v>138</v>
      </c>
      <c r="E724" s="239" t="s">
        <v>19</v>
      </c>
      <c r="F724" s="240" t="s">
        <v>1507</v>
      </c>
      <c r="G724" s="238"/>
      <c r="H724" s="241">
        <v>48</v>
      </c>
      <c r="I724" s="242"/>
      <c r="J724" s="238"/>
      <c r="K724" s="238"/>
      <c r="L724" s="243"/>
      <c r="M724" s="244"/>
      <c r="N724" s="245"/>
      <c r="O724" s="245"/>
      <c r="P724" s="245"/>
      <c r="Q724" s="245"/>
      <c r="R724" s="245"/>
      <c r="S724" s="245"/>
      <c r="T724" s="246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7" t="s">
        <v>138</v>
      </c>
      <c r="AU724" s="247" t="s">
        <v>81</v>
      </c>
      <c r="AV724" s="13" t="s">
        <v>81</v>
      </c>
      <c r="AW724" s="13" t="s">
        <v>33</v>
      </c>
      <c r="AX724" s="13" t="s">
        <v>79</v>
      </c>
      <c r="AY724" s="247" t="s">
        <v>127</v>
      </c>
    </row>
    <row r="725" s="2" customFormat="1" ht="16.5" customHeight="1">
      <c r="A725" s="40"/>
      <c r="B725" s="41"/>
      <c r="C725" s="220" t="s">
        <v>1508</v>
      </c>
      <c r="D725" s="220" t="s">
        <v>130</v>
      </c>
      <c r="E725" s="221" t="s">
        <v>1509</v>
      </c>
      <c r="F725" s="222" t="s">
        <v>1510</v>
      </c>
      <c r="G725" s="223" t="s">
        <v>296</v>
      </c>
      <c r="H725" s="224">
        <v>10</v>
      </c>
      <c r="I725" s="225"/>
      <c r="J725" s="226">
        <f>ROUND(I725*H725,2)</f>
        <v>0</v>
      </c>
      <c r="K725" s="222" t="s">
        <v>134</v>
      </c>
      <c r="L725" s="46"/>
      <c r="M725" s="227" t="s">
        <v>19</v>
      </c>
      <c r="N725" s="228" t="s">
        <v>42</v>
      </c>
      <c r="O725" s="86"/>
      <c r="P725" s="229">
        <f>O725*H725</f>
        <v>0</v>
      </c>
      <c r="Q725" s="229">
        <v>0.00024000000000000001</v>
      </c>
      <c r="R725" s="229">
        <f>Q725*H725</f>
        <v>0.0024000000000000002</v>
      </c>
      <c r="S725" s="229">
        <v>0</v>
      </c>
      <c r="T725" s="230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31" t="s">
        <v>150</v>
      </c>
      <c r="AT725" s="231" t="s">
        <v>130</v>
      </c>
      <c r="AU725" s="231" t="s">
        <v>81</v>
      </c>
      <c r="AY725" s="19" t="s">
        <v>127</v>
      </c>
      <c r="BE725" s="232">
        <f>IF(N725="základní",J725,0)</f>
        <v>0</v>
      </c>
      <c r="BF725" s="232">
        <f>IF(N725="snížená",J725,0)</f>
        <v>0</v>
      </c>
      <c r="BG725" s="232">
        <f>IF(N725="zákl. přenesená",J725,0)</f>
        <v>0</v>
      </c>
      <c r="BH725" s="232">
        <f>IF(N725="sníž. přenesená",J725,0)</f>
        <v>0</v>
      </c>
      <c r="BI725" s="232">
        <f>IF(N725="nulová",J725,0)</f>
        <v>0</v>
      </c>
      <c r="BJ725" s="19" t="s">
        <v>79</v>
      </c>
      <c r="BK725" s="232">
        <f>ROUND(I725*H725,2)</f>
        <v>0</v>
      </c>
      <c r="BL725" s="19" t="s">
        <v>150</v>
      </c>
      <c r="BM725" s="231" t="s">
        <v>1511</v>
      </c>
    </row>
    <row r="726" s="2" customFormat="1">
      <c r="A726" s="40"/>
      <c r="B726" s="41"/>
      <c r="C726" s="42"/>
      <c r="D726" s="233" t="s">
        <v>137</v>
      </c>
      <c r="E726" s="42"/>
      <c r="F726" s="234" t="s">
        <v>1512</v>
      </c>
      <c r="G726" s="42"/>
      <c r="H726" s="42"/>
      <c r="I726" s="138"/>
      <c r="J726" s="42"/>
      <c r="K726" s="42"/>
      <c r="L726" s="46"/>
      <c r="M726" s="235"/>
      <c r="N726" s="236"/>
      <c r="O726" s="86"/>
      <c r="P726" s="86"/>
      <c r="Q726" s="86"/>
      <c r="R726" s="86"/>
      <c r="S726" s="86"/>
      <c r="T726" s="87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T726" s="19" t="s">
        <v>137</v>
      </c>
      <c r="AU726" s="19" t="s">
        <v>81</v>
      </c>
    </row>
    <row r="727" s="13" customFormat="1">
      <c r="A727" s="13"/>
      <c r="B727" s="237"/>
      <c r="C727" s="238"/>
      <c r="D727" s="233" t="s">
        <v>138</v>
      </c>
      <c r="E727" s="239" t="s">
        <v>19</v>
      </c>
      <c r="F727" s="240" t="s">
        <v>1513</v>
      </c>
      <c r="G727" s="238"/>
      <c r="H727" s="241">
        <v>10</v>
      </c>
      <c r="I727" s="242"/>
      <c r="J727" s="238"/>
      <c r="K727" s="238"/>
      <c r="L727" s="243"/>
      <c r="M727" s="244"/>
      <c r="N727" s="245"/>
      <c r="O727" s="245"/>
      <c r="P727" s="245"/>
      <c r="Q727" s="245"/>
      <c r="R727" s="245"/>
      <c r="S727" s="245"/>
      <c r="T727" s="246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7" t="s">
        <v>138</v>
      </c>
      <c r="AU727" s="247" t="s">
        <v>81</v>
      </c>
      <c r="AV727" s="13" t="s">
        <v>81</v>
      </c>
      <c r="AW727" s="13" t="s">
        <v>33</v>
      </c>
      <c r="AX727" s="13" t="s">
        <v>79</v>
      </c>
      <c r="AY727" s="247" t="s">
        <v>127</v>
      </c>
    </row>
    <row r="728" s="2" customFormat="1" ht="16.5" customHeight="1">
      <c r="A728" s="40"/>
      <c r="B728" s="41"/>
      <c r="C728" s="220" t="s">
        <v>1514</v>
      </c>
      <c r="D728" s="220" t="s">
        <v>130</v>
      </c>
      <c r="E728" s="221" t="s">
        <v>1515</v>
      </c>
      <c r="F728" s="222" t="s">
        <v>1516</v>
      </c>
      <c r="G728" s="223" t="s">
        <v>290</v>
      </c>
      <c r="H728" s="224">
        <v>76.299999999999997</v>
      </c>
      <c r="I728" s="225"/>
      <c r="J728" s="226">
        <f>ROUND(I728*H728,2)</f>
        <v>0</v>
      </c>
      <c r="K728" s="222" t="s">
        <v>19</v>
      </c>
      <c r="L728" s="46"/>
      <c r="M728" s="227" t="s">
        <v>19</v>
      </c>
      <c r="N728" s="228" t="s">
        <v>42</v>
      </c>
      <c r="O728" s="86"/>
      <c r="P728" s="229">
        <f>O728*H728</f>
        <v>0</v>
      </c>
      <c r="Q728" s="229">
        <v>0</v>
      </c>
      <c r="R728" s="229">
        <f>Q728*H728</f>
        <v>0</v>
      </c>
      <c r="S728" s="229">
        <v>0</v>
      </c>
      <c r="T728" s="230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31" t="s">
        <v>150</v>
      </c>
      <c r="AT728" s="231" t="s">
        <v>130</v>
      </c>
      <c r="AU728" s="231" t="s">
        <v>81</v>
      </c>
      <c r="AY728" s="19" t="s">
        <v>127</v>
      </c>
      <c r="BE728" s="232">
        <f>IF(N728="základní",J728,0)</f>
        <v>0</v>
      </c>
      <c r="BF728" s="232">
        <f>IF(N728="snížená",J728,0)</f>
        <v>0</v>
      </c>
      <c r="BG728" s="232">
        <f>IF(N728="zákl. přenesená",J728,0)</f>
        <v>0</v>
      </c>
      <c r="BH728" s="232">
        <f>IF(N728="sníž. přenesená",J728,0)</f>
        <v>0</v>
      </c>
      <c r="BI728" s="232">
        <f>IF(N728="nulová",J728,0)</f>
        <v>0</v>
      </c>
      <c r="BJ728" s="19" t="s">
        <v>79</v>
      </c>
      <c r="BK728" s="232">
        <f>ROUND(I728*H728,2)</f>
        <v>0</v>
      </c>
      <c r="BL728" s="19" t="s">
        <v>150</v>
      </c>
      <c r="BM728" s="231" t="s">
        <v>1517</v>
      </c>
    </row>
    <row r="729" s="2" customFormat="1">
      <c r="A729" s="40"/>
      <c r="B729" s="41"/>
      <c r="C729" s="42"/>
      <c r="D729" s="233" t="s">
        <v>137</v>
      </c>
      <c r="E729" s="42"/>
      <c r="F729" s="234" t="s">
        <v>1516</v>
      </c>
      <c r="G729" s="42"/>
      <c r="H729" s="42"/>
      <c r="I729" s="138"/>
      <c r="J729" s="42"/>
      <c r="K729" s="42"/>
      <c r="L729" s="46"/>
      <c r="M729" s="235"/>
      <c r="N729" s="236"/>
      <c r="O729" s="86"/>
      <c r="P729" s="86"/>
      <c r="Q729" s="86"/>
      <c r="R729" s="86"/>
      <c r="S729" s="86"/>
      <c r="T729" s="87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T729" s="19" t="s">
        <v>137</v>
      </c>
      <c r="AU729" s="19" t="s">
        <v>81</v>
      </c>
    </row>
    <row r="730" s="14" customFormat="1">
      <c r="A730" s="14"/>
      <c r="B730" s="248"/>
      <c r="C730" s="249"/>
      <c r="D730" s="233" t="s">
        <v>138</v>
      </c>
      <c r="E730" s="250" t="s">
        <v>19</v>
      </c>
      <c r="F730" s="251" t="s">
        <v>1518</v>
      </c>
      <c r="G730" s="249"/>
      <c r="H730" s="250" t="s">
        <v>19</v>
      </c>
      <c r="I730" s="252"/>
      <c r="J730" s="249"/>
      <c r="K730" s="249"/>
      <c r="L730" s="253"/>
      <c r="M730" s="254"/>
      <c r="N730" s="255"/>
      <c r="O730" s="255"/>
      <c r="P730" s="255"/>
      <c r="Q730" s="255"/>
      <c r="R730" s="255"/>
      <c r="S730" s="255"/>
      <c r="T730" s="256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7" t="s">
        <v>138</v>
      </c>
      <c r="AU730" s="257" t="s">
        <v>81</v>
      </c>
      <c r="AV730" s="14" t="s">
        <v>79</v>
      </c>
      <c r="AW730" s="14" t="s">
        <v>33</v>
      </c>
      <c r="AX730" s="14" t="s">
        <v>71</v>
      </c>
      <c r="AY730" s="257" t="s">
        <v>127</v>
      </c>
    </row>
    <row r="731" s="13" customFormat="1">
      <c r="A731" s="13"/>
      <c r="B731" s="237"/>
      <c r="C731" s="238"/>
      <c r="D731" s="233" t="s">
        <v>138</v>
      </c>
      <c r="E731" s="239" t="s">
        <v>19</v>
      </c>
      <c r="F731" s="240" t="s">
        <v>1519</v>
      </c>
      <c r="G731" s="238"/>
      <c r="H731" s="241">
        <v>76.299999999999997</v>
      </c>
      <c r="I731" s="242"/>
      <c r="J731" s="238"/>
      <c r="K731" s="238"/>
      <c r="L731" s="243"/>
      <c r="M731" s="244"/>
      <c r="N731" s="245"/>
      <c r="O731" s="245"/>
      <c r="P731" s="245"/>
      <c r="Q731" s="245"/>
      <c r="R731" s="245"/>
      <c r="S731" s="245"/>
      <c r="T731" s="246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7" t="s">
        <v>138</v>
      </c>
      <c r="AU731" s="247" t="s">
        <v>81</v>
      </c>
      <c r="AV731" s="13" t="s">
        <v>81</v>
      </c>
      <c r="AW731" s="13" t="s">
        <v>33</v>
      </c>
      <c r="AX731" s="13" t="s">
        <v>79</v>
      </c>
      <c r="AY731" s="247" t="s">
        <v>127</v>
      </c>
    </row>
    <row r="732" s="2" customFormat="1" ht="16.5" customHeight="1">
      <c r="A732" s="40"/>
      <c r="B732" s="41"/>
      <c r="C732" s="220" t="s">
        <v>1520</v>
      </c>
      <c r="D732" s="220" t="s">
        <v>130</v>
      </c>
      <c r="E732" s="221" t="s">
        <v>1521</v>
      </c>
      <c r="F732" s="222" t="s">
        <v>1522</v>
      </c>
      <c r="G732" s="223" t="s">
        <v>296</v>
      </c>
      <c r="H732" s="224">
        <v>10</v>
      </c>
      <c r="I732" s="225"/>
      <c r="J732" s="226">
        <f>ROUND(I732*H732,2)</f>
        <v>0</v>
      </c>
      <c r="K732" s="222" t="s">
        <v>19</v>
      </c>
      <c r="L732" s="46"/>
      <c r="M732" s="227" t="s">
        <v>19</v>
      </c>
      <c r="N732" s="228" t="s">
        <v>42</v>
      </c>
      <c r="O732" s="86"/>
      <c r="P732" s="229">
        <f>O732*H732</f>
        <v>0</v>
      </c>
      <c r="Q732" s="229">
        <v>0</v>
      </c>
      <c r="R732" s="229">
        <f>Q732*H732</f>
        <v>0</v>
      </c>
      <c r="S732" s="229">
        <v>0</v>
      </c>
      <c r="T732" s="230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31" t="s">
        <v>150</v>
      </c>
      <c r="AT732" s="231" t="s">
        <v>130</v>
      </c>
      <c r="AU732" s="231" t="s">
        <v>81</v>
      </c>
      <c r="AY732" s="19" t="s">
        <v>127</v>
      </c>
      <c r="BE732" s="232">
        <f>IF(N732="základní",J732,0)</f>
        <v>0</v>
      </c>
      <c r="BF732" s="232">
        <f>IF(N732="snížená",J732,0)</f>
        <v>0</v>
      </c>
      <c r="BG732" s="232">
        <f>IF(N732="zákl. přenesená",J732,0)</f>
        <v>0</v>
      </c>
      <c r="BH732" s="232">
        <f>IF(N732="sníž. přenesená",J732,0)</f>
        <v>0</v>
      </c>
      <c r="BI732" s="232">
        <f>IF(N732="nulová",J732,0)</f>
        <v>0</v>
      </c>
      <c r="BJ732" s="19" t="s">
        <v>79</v>
      </c>
      <c r="BK732" s="232">
        <f>ROUND(I732*H732,2)</f>
        <v>0</v>
      </c>
      <c r="BL732" s="19" t="s">
        <v>150</v>
      </c>
      <c r="BM732" s="231" t="s">
        <v>1523</v>
      </c>
    </row>
    <row r="733" s="2" customFormat="1">
      <c r="A733" s="40"/>
      <c r="B733" s="41"/>
      <c r="C733" s="42"/>
      <c r="D733" s="233" t="s">
        <v>137</v>
      </c>
      <c r="E733" s="42"/>
      <c r="F733" s="234" t="s">
        <v>1522</v>
      </c>
      <c r="G733" s="42"/>
      <c r="H733" s="42"/>
      <c r="I733" s="138"/>
      <c r="J733" s="42"/>
      <c r="K733" s="42"/>
      <c r="L733" s="46"/>
      <c r="M733" s="235"/>
      <c r="N733" s="236"/>
      <c r="O733" s="86"/>
      <c r="P733" s="86"/>
      <c r="Q733" s="86"/>
      <c r="R733" s="86"/>
      <c r="S733" s="86"/>
      <c r="T733" s="87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T733" s="19" t="s">
        <v>137</v>
      </c>
      <c r="AU733" s="19" t="s">
        <v>81</v>
      </c>
    </row>
    <row r="734" s="14" customFormat="1">
      <c r="A734" s="14"/>
      <c r="B734" s="248"/>
      <c r="C734" s="249"/>
      <c r="D734" s="233" t="s">
        <v>138</v>
      </c>
      <c r="E734" s="250" t="s">
        <v>19</v>
      </c>
      <c r="F734" s="251" t="s">
        <v>1524</v>
      </c>
      <c r="G734" s="249"/>
      <c r="H734" s="250" t="s">
        <v>19</v>
      </c>
      <c r="I734" s="252"/>
      <c r="J734" s="249"/>
      <c r="K734" s="249"/>
      <c r="L734" s="253"/>
      <c r="M734" s="254"/>
      <c r="N734" s="255"/>
      <c r="O734" s="255"/>
      <c r="P734" s="255"/>
      <c r="Q734" s="255"/>
      <c r="R734" s="255"/>
      <c r="S734" s="255"/>
      <c r="T734" s="256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7" t="s">
        <v>138</v>
      </c>
      <c r="AU734" s="257" t="s">
        <v>81</v>
      </c>
      <c r="AV734" s="14" t="s">
        <v>79</v>
      </c>
      <c r="AW734" s="14" t="s">
        <v>33</v>
      </c>
      <c r="AX734" s="14" t="s">
        <v>71</v>
      </c>
      <c r="AY734" s="257" t="s">
        <v>127</v>
      </c>
    </row>
    <row r="735" s="13" customFormat="1">
      <c r="A735" s="13"/>
      <c r="B735" s="237"/>
      <c r="C735" s="238"/>
      <c r="D735" s="233" t="s">
        <v>138</v>
      </c>
      <c r="E735" s="239" t="s">
        <v>19</v>
      </c>
      <c r="F735" s="240" t="s">
        <v>1525</v>
      </c>
      <c r="G735" s="238"/>
      <c r="H735" s="241">
        <v>10</v>
      </c>
      <c r="I735" s="242"/>
      <c r="J735" s="238"/>
      <c r="K735" s="238"/>
      <c r="L735" s="243"/>
      <c r="M735" s="244"/>
      <c r="N735" s="245"/>
      <c r="O735" s="245"/>
      <c r="P735" s="245"/>
      <c r="Q735" s="245"/>
      <c r="R735" s="245"/>
      <c r="S735" s="245"/>
      <c r="T735" s="246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7" t="s">
        <v>138</v>
      </c>
      <c r="AU735" s="247" t="s">
        <v>81</v>
      </c>
      <c r="AV735" s="13" t="s">
        <v>81</v>
      </c>
      <c r="AW735" s="13" t="s">
        <v>33</v>
      </c>
      <c r="AX735" s="13" t="s">
        <v>79</v>
      </c>
      <c r="AY735" s="247" t="s">
        <v>127</v>
      </c>
    </row>
    <row r="736" s="2" customFormat="1" ht="16.5" customHeight="1">
      <c r="A736" s="40"/>
      <c r="B736" s="41"/>
      <c r="C736" s="220" t="s">
        <v>1526</v>
      </c>
      <c r="D736" s="220" t="s">
        <v>130</v>
      </c>
      <c r="E736" s="221" t="s">
        <v>1527</v>
      </c>
      <c r="F736" s="222" t="s">
        <v>1528</v>
      </c>
      <c r="G736" s="223" t="s">
        <v>296</v>
      </c>
      <c r="H736" s="224">
        <v>1</v>
      </c>
      <c r="I736" s="225"/>
      <c r="J736" s="226">
        <f>ROUND(I736*H736,2)</f>
        <v>0</v>
      </c>
      <c r="K736" s="222" t="s">
        <v>19</v>
      </c>
      <c r="L736" s="46"/>
      <c r="M736" s="227" t="s">
        <v>19</v>
      </c>
      <c r="N736" s="228" t="s">
        <v>42</v>
      </c>
      <c r="O736" s="86"/>
      <c r="P736" s="229">
        <f>O736*H736</f>
        <v>0</v>
      </c>
      <c r="Q736" s="229">
        <v>0</v>
      </c>
      <c r="R736" s="229">
        <f>Q736*H736</f>
        <v>0</v>
      </c>
      <c r="S736" s="229">
        <v>0</v>
      </c>
      <c r="T736" s="230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31" t="s">
        <v>150</v>
      </c>
      <c r="AT736" s="231" t="s">
        <v>130</v>
      </c>
      <c r="AU736" s="231" t="s">
        <v>81</v>
      </c>
      <c r="AY736" s="19" t="s">
        <v>127</v>
      </c>
      <c r="BE736" s="232">
        <f>IF(N736="základní",J736,0)</f>
        <v>0</v>
      </c>
      <c r="BF736" s="232">
        <f>IF(N736="snížená",J736,0)</f>
        <v>0</v>
      </c>
      <c r="BG736" s="232">
        <f>IF(N736="zákl. přenesená",J736,0)</f>
        <v>0</v>
      </c>
      <c r="BH736" s="232">
        <f>IF(N736="sníž. přenesená",J736,0)</f>
        <v>0</v>
      </c>
      <c r="BI736" s="232">
        <f>IF(N736="nulová",J736,0)</f>
        <v>0</v>
      </c>
      <c r="BJ736" s="19" t="s">
        <v>79</v>
      </c>
      <c r="BK736" s="232">
        <f>ROUND(I736*H736,2)</f>
        <v>0</v>
      </c>
      <c r="BL736" s="19" t="s">
        <v>150</v>
      </c>
      <c r="BM736" s="231" t="s">
        <v>1529</v>
      </c>
    </row>
    <row r="737" s="2" customFormat="1">
      <c r="A737" s="40"/>
      <c r="B737" s="41"/>
      <c r="C737" s="42"/>
      <c r="D737" s="233" t="s">
        <v>137</v>
      </c>
      <c r="E737" s="42"/>
      <c r="F737" s="234" t="s">
        <v>1528</v>
      </c>
      <c r="G737" s="42"/>
      <c r="H737" s="42"/>
      <c r="I737" s="138"/>
      <c r="J737" s="42"/>
      <c r="K737" s="42"/>
      <c r="L737" s="46"/>
      <c r="M737" s="235"/>
      <c r="N737" s="236"/>
      <c r="O737" s="86"/>
      <c r="P737" s="86"/>
      <c r="Q737" s="86"/>
      <c r="R737" s="86"/>
      <c r="S737" s="86"/>
      <c r="T737" s="87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T737" s="19" t="s">
        <v>137</v>
      </c>
      <c r="AU737" s="19" t="s">
        <v>81</v>
      </c>
    </row>
    <row r="738" s="13" customFormat="1">
      <c r="A738" s="13"/>
      <c r="B738" s="237"/>
      <c r="C738" s="238"/>
      <c r="D738" s="233" t="s">
        <v>138</v>
      </c>
      <c r="E738" s="239" t="s">
        <v>19</v>
      </c>
      <c r="F738" s="240" t="s">
        <v>1530</v>
      </c>
      <c r="G738" s="238"/>
      <c r="H738" s="241">
        <v>1</v>
      </c>
      <c r="I738" s="242"/>
      <c r="J738" s="238"/>
      <c r="K738" s="238"/>
      <c r="L738" s="243"/>
      <c r="M738" s="244"/>
      <c r="N738" s="245"/>
      <c r="O738" s="245"/>
      <c r="P738" s="245"/>
      <c r="Q738" s="245"/>
      <c r="R738" s="245"/>
      <c r="S738" s="245"/>
      <c r="T738" s="246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7" t="s">
        <v>138</v>
      </c>
      <c r="AU738" s="247" t="s">
        <v>81</v>
      </c>
      <c r="AV738" s="13" t="s">
        <v>81</v>
      </c>
      <c r="AW738" s="13" t="s">
        <v>33</v>
      </c>
      <c r="AX738" s="13" t="s">
        <v>79</v>
      </c>
      <c r="AY738" s="247" t="s">
        <v>127</v>
      </c>
    </row>
    <row r="739" s="2" customFormat="1" ht="16.5" customHeight="1">
      <c r="A739" s="40"/>
      <c r="B739" s="41"/>
      <c r="C739" s="220" t="s">
        <v>1531</v>
      </c>
      <c r="D739" s="220" t="s">
        <v>130</v>
      </c>
      <c r="E739" s="221" t="s">
        <v>1532</v>
      </c>
      <c r="F739" s="222" t="s">
        <v>1533</v>
      </c>
      <c r="G739" s="223" t="s">
        <v>296</v>
      </c>
      <c r="H739" s="224">
        <v>4</v>
      </c>
      <c r="I739" s="225"/>
      <c r="J739" s="226">
        <f>ROUND(I739*H739,2)</f>
        <v>0</v>
      </c>
      <c r="K739" s="222" t="s">
        <v>19</v>
      </c>
      <c r="L739" s="46"/>
      <c r="M739" s="227" t="s">
        <v>19</v>
      </c>
      <c r="N739" s="228" t="s">
        <v>42</v>
      </c>
      <c r="O739" s="86"/>
      <c r="P739" s="229">
        <f>O739*H739</f>
        <v>0</v>
      </c>
      <c r="Q739" s="229">
        <v>0</v>
      </c>
      <c r="R739" s="229">
        <f>Q739*H739</f>
        <v>0</v>
      </c>
      <c r="S739" s="229">
        <v>0</v>
      </c>
      <c r="T739" s="230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31" t="s">
        <v>150</v>
      </c>
      <c r="AT739" s="231" t="s">
        <v>130</v>
      </c>
      <c r="AU739" s="231" t="s">
        <v>81</v>
      </c>
      <c r="AY739" s="19" t="s">
        <v>127</v>
      </c>
      <c r="BE739" s="232">
        <f>IF(N739="základní",J739,0)</f>
        <v>0</v>
      </c>
      <c r="BF739" s="232">
        <f>IF(N739="snížená",J739,0)</f>
        <v>0</v>
      </c>
      <c r="BG739" s="232">
        <f>IF(N739="zákl. přenesená",J739,0)</f>
        <v>0</v>
      </c>
      <c r="BH739" s="232">
        <f>IF(N739="sníž. přenesená",J739,0)</f>
        <v>0</v>
      </c>
      <c r="BI739" s="232">
        <f>IF(N739="nulová",J739,0)</f>
        <v>0</v>
      </c>
      <c r="BJ739" s="19" t="s">
        <v>79</v>
      </c>
      <c r="BK739" s="232">
        <f>ROUND(I739*H739,2)</f>
        <v>0</v>
      </c>
      <c r="BL739" s="19" t="s">
        <v>150</v>
      </c>
      <c r="BM739" s="231" t="s">
        <v>1534</v>
      </c>
    </row>
    <row r="740" s="2" customFormat="1">
      <c r="A740" s="40"/>
      <c r="B740" s="41"/>
      <c r="C740" s="42"/>
      <c r="D740" s="233" t="s">
        <v>137</v>
      </c>
      <c r="E740" s="42"/>
      <c r="F740" s="234" t="s">
        <v>1535</v>
      </c>
      <c r="G740" s="42"/>
      <c r="H740" s="42"/>
      <c r="I740" s="138"/>
      <c r="J740" s="42"/>
      <c r="K740" s="42"/>
      <c r="L740" s="46"/>
      <c r="M740" s="235"/>
      <c r="N740" s="236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9" t="s">
        <v>137</v>
      </c>
      <c r="AU740" s="19" t="s">
        <v>81</v>
      </c>
    </row>
    <row r="741" s="13" customFormat="1">
      <c r="A741" s="13"/>
      <c r="B741" s="237"/>
      <c r="C741" s="238"/>
      <c r="D741" s="233" t="s">
        <v>138</v>
      </c>
      <c r="E741" s="239" t="s">
        <v>19</v>
      </c>
      <c r="F741" s="240" t="s">
        <v>1536</v>
      </c>
      <c r="G741" s="238"/>
      <c r="H741" s="241">
        <v>4</v>
      </c>
      <c r="I741" s="242"/>
      <c r="J741" s="238"/>
      <c r="K741" s="238"/>
      <c r="L741" s="243"/>
      <c r="M741" s="244"/>
      <c r="N741" s="245"/>
      <c r="O741" s="245"/>
      <c r="P741" s="245"/>
      <c r="Q741" s="245"/>
      <c r="R741" s="245"/>
      <c r="S741" s="245"/>
      <c r="T741" s="246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7" t="s">
        <v>138</v>
      </c>
      <c r="AU741" s="247" t="s">
        <v>81</v>
      </c>
      <c r="AV741" s="13" t="s">
        <v>81</v>
      </c>
      <c r="AW741" s="13" t="s">
        <v>33</v>
      </c>
      <c r="AX741" s="13" t="s">
        <v>79</v>
      </c>
      <c r="AY741" s="247" t="s">
        <v>127</v>
      </c>
    </row>
    <row r="742" s="2" customFormat="1" ht="16.5" customHeight="1">
      <c r="A742" s="40"/>
      <c r="B742" s="41"/>
      <c r="C742" s="220" t="s">
        <v>1537</v>
      </c>
      <c r="D742" s="220" t="s">
        <v>130</v>
      </c>
      <c r="E742" s="221" t="s">
        <v>1538</v>
      </c>
      <c r="F742" s="222" t="s">
        <v>1539</v>
      </c>
      <c r="G742" s="223" t="s">
        <v>296</v>
      </c>
      <c r="H742" s="224">
        <v>1</v>
      </c>
      <c r="I742" s="225"/>
      <c r="J742" s="226">
        <f>ROUND(I742*H742,2)</f>
        <v>0</v>
      </c>
      <c r="K742" s="222" t="s">
        <v>134</v>
      </c>
      <c r="L742" s="46"/>
      <c r="M742" s="227" t="s">
        <v>19</v>
      </c>
      <c r="N742" s="228" t="s">
        <v>42</v>
      </c>
      <c r="O742" s="86"/>
      <c r="P742" s="229">
        <f>O742*H742</f>
        <v>0</v>
      </c>
      <c r="Q742" s="229">
        <v>0.0064900000000000001</v>
      </c>
      <c r="R742" s="229">
        <f>Q742*H742</f>
        <v>0.0064900000000000001</v>
      </c>
      <c r="S742" s="229">
        <v>0</v>
      </c>
      <c r="T742" s="230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31" t="s">
        <v>150</v>
      </c>
      <c r="AT742" s="231" t="s">
        <v>130</v>
      </c>
      <c r="AU742" s="231" t="s">
        <v>81</v>
      </c>
      <c r="AY742" s="19" t="s">
        <v>127</v>
      </c>
      <c r="BE742" s="232">
        <f>IF(N742="základní",J742,0)</f>
        <v>0</v>
      </c>
      <c r="BF742" s="232">
        <f>IF(N742="snížená",J742,0)</f>
        <v>0</v>
      </c>
      <c r="BG742" s="232">
        <f>IF(N742="zákl. přenesená",J742,0)</f>
        <v>0</v>
      </c>
      <c r="BH742" s="232">
        <f>IF(N742="sníž. přenesená",J742,0)</f>
        <v>0</v>
      </c>
      <c r="BI742" s="232">
        <f>IF(N742="nulová",J742,0)</f>
        <v>0</v>
      </c>
      <c r="BJ742" s="19" t="s">
        <v>79</v>
      </c>
      <c r="BK742" s="232">
        <f>ROUND(I742*H742,2)</f>
        <v>0</v>
      </c>
      <c r="BL742" s="19" t="s">
        <v>150</v>
      </c>
      <c r="BM742" s="231" t="s">
        <v>1540</v>
      </c>
    </row>
    <row r="743" s="2" customFormat="1">
      <c r="A743" s="40"/>
      <c r="B743" s="41"/>
      <c r="C743" s="42"/>
      <c r="D743" s="233" t="s">
        <v>137</v>
      </c>
      <c r="E743" s="42"/>
      <c r="F743" s="234" t="s">
        <v>1541</v>
      </c>
      <c r="G743" s="42"/>
      <c r="H743" s="42"/>
      <c r="I743" s="138"/>
      <c r="J743" s="42"/>
      <c r="K743" s="42"/>
      <c r="L743" s="46"/>
      <c r="M743" s="235"/>
      <c r="N743" s="236"/>
      <c r="O743" s="86"/>
      <c r="P743" s="86"/>
      <c r="Q743" s="86"/>
      <c r="R743" s="86"/>
      <c r="S743" s="86"/>
      <c r="T743" s="87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T743" s="19" t="s">
        <v>137</v>
      </c>
      <c r="AU743" s="19" t="s">
        <v>81</v>
      </c>
    </row>
    <row r="744" s="2" customFormat="1" ht="16.5" customHeight="1">
      <c r="A744" s="40"/>
      <c r="B744" s="41"/>
      <c r="C744" s="220" t="s">
        <v>1542</v>
      </c>
      <c r="D744" s="220" t="s">
        <v>130</v>
      </c>
      <c r="E744" s="221" t="s">
        <v>1543</v>
      </c>
      <c r="F744" s="222" t="s">
        <v>1544</v>
      </c>
      <c r="G744" s="223" t="s">
        <v>290</v>
      </c>
      <c r="H744" s="224">
        <v>72.894999999999996</v>
      </c>
      <c r="I744" s="225"/>
      <c r="J744" s="226">
        <f>ROUND(I744*H744,2)</f>
        <v>0</v>
      </c>
      <c r="K744" s="222" t="s">
        <v>134</v>
      </c>
      <c r="L744" s="46"/>
      <c r="M744" s="227" t="s">
        <v>19</v>
      </c>
      <c r="N744" s="228" t="s">
        <v>42</v>
      </c>
      <c r="O744" s="86"/>
      <c r="P744" s="229">
        <f>O744*H744</f>
        <v>0</v>
      </c>
      <c r="Q744" s="229">
        <v>0</v>
      </c>
      <c r="R744" s="229">
        <f>Q744*H744</f>
        <v>0</v>
      </c>
      <c r="S744" s="229">
        <v>0</v>
      </c>
      <c r="T744" s="230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31" t="s">
        <v>150</v>
      </c>
      <c r="AT744" s="231" t="s">
        <v>130</v>
      </c>
      <c r="AU744" s="231" t="s">
        <v>81</v>
      </c>
      <c r="AY744" s="19" t="s">
        <v>127</v>
      </c>
      <c r="BE744" s="232">
        <f>IF(N744="základní",J744,0)</f>
        <v>0</v>
      </c>
      <c r="BF744" s="232">
        <f>IF(N744="snížená",J744,0)</f>
        <v>0</v>
      </c>
      <c r="BG744" s="232">
        <f>IF(N744="zákl. přenesená",J744,0)</f>
        <v>0</v>
      </c>
      <c r="BH744" s="232">
        <f>IF(N744="sníž. přenesená",J744,0)</f>
        <v>0</v>
      </c>
      <c r="BI744" s="232">
        <f>IF(N744="nulová",J744,0)</f>
        <v>0</v>
      </c>
      <c r="BJ744" s="19" t="s">
        <v>79</v>
      </c>
      <c r="BK744" s="232">
        <f>ROUND(I744*H744,2)</f>
        <v>0</v>
      </c>
      <c r="BL744" s="19" t="s">
        <v>150</v>
      </c>
      <c r="BM744" s="231" t="s">
        <v>1545</v>
      </c>
    </row>
    <row r="745" s="2" customFormat="1">
      <c r="A745" s="40"/>
      <c r="B745" s="41"/>
      <c r="C745" s="42"/>
      <c r="D745" s="233" t="s">
        <v>137</v>
      </c>
      <c r="E745" s="42"/>
      <c r="F745" s="234" t="s">
        <v>1546</v>
      </c>
      <c r="G745" s="42"/>
      <c r="H745" s="42"/>
      <c r="I745" s="138"/>
      <c r="J745" s="42"/>
      <c r="K745" s="42"/>
      <c r="L745" s="46"/>
      <c r="M745" s="235"/>
      <c r="N745" s="236"/>
      <c r="O745" s="86"/>
      <c r="P745" s="86"/>
      <c r="Q745" s="86"/>
      <c r="R745" s="86"/>
      <c r="S745" s="86"/>
      <c r="T745" s="87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9" t="s">
        <v>137</v>
      </c>
      <c r="AU745" s="19" t="s">
        <v>81</v>
      </c>
    </row>
    <row r="746" s="13" customFormat="1">
      <c r="A746" s="13"/>
      <c r="B746" s="237"/>
      <c r="C746" s="238"/>
      <c r="D746" s="233" t="s">
        <v>138</v>
      </c>
      <c r="E746" s="239" t="s">
        <v>19</v>
      </c>
      <c r="F746" s="240" t="s">
        <v>1547</v>
      </c>
      <c r="G746" s="238"/>
      <c r="H746" s="241">
        <v>72.894999999999996</v>
      </c>
      <c r="I746" s="242"/>
      <c r="J746" s="238"/>
      <c r="K746" s="238"/>
      <c r="L746" s="243"/>
      <c r="M746" s="244"/>
      <c r="N746" s="245"/>
      <c r="O746" s="245"/>
      <c r="P746" s="245"/>
      <c r="Q746" s="245"/>
      <c r="R746" s="245"/>
      <c r="S746" s="245"/>
      <c r="T746" s="246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7" t="s">
        <v>138</v>
      </c>
      <c r="AU746" s="247" t="s">
        <v>81</v>
      </c>
      <c r="AV746" s="13" t="s">
        <v>81</v>
      </c>
      <c r="AW746" s="13" t="s">
        <v>33</v>
      </c>
      <c r="AX746" s="13" t="s">
        <v>79</v>
      </c>
      <c r="AY746" s="247" t="s">
        <v>127</v>
      </c>
    </row>
    <row r="747" s="2" customFormat="1" ht="16.5" customHeight="1">
      <c r="A747" s="40"/>
      <c r="B747" s="41"/>
      <c r="C747" s="220" t="s">
        <v>1548</v>
      </c>
      <c r="D747" s="220" t="s">
        <v>130</v>
      </c>
      <c r="E747" s="221" t="s">
        <v>1549</v>
      </c>
      <c r="F747" s="222" t="s">
        <v>1550</v>
      </c>
      <c r="G747" s="223" t="s">
        <v>290</v>
      </c>
      <c r="H747" s="224">
        <v>321.81999999999999</v>
      </c>
      <c r="I747" s="225"/>
      <c r="J747" s="226">
        <f>ROUND(I747*H747,2)</f>
        <v>0</v>
      </c>
      <c r="K747" s="222" t="s">
        <v>134</v>
      </c>
      <c r="L747" s="46"/>
      <c r="M747" s="227" t="s">
        <v>19</v>
      </c>
      <c r="N747" s="228" t="s">
        <v>42</v>
      </c>
      <c r="O747" s="86"/>
      <c r="P747" s="229">
        <f>O747*H747</f>
        <v>0</v>
      </c>
      <c r="Q747" s="229">
        <v>0</v>
      </c>
      <c r="R747" s="229">
        <f>Q747*H747</f>
        <v>0</v>
      </c>
      <c r="S747" s="229">
        <v>0</v>
      </c>
      <c r="T747" s="230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31" t="s">
        <v>150</v>
      </c>
      <c r="AT747" s="231" t="s">
        <v>130</v>
      </c>
      <c r="AU747" s="231" t="s">
        <v>81</v>
      </c>
      <c r="AY747" s="19" t="s">
        <v>127</v>
      </c>
      <c r="BE747" s="232">
        <f>IF(N747="základní",J747,0)</f>
        <v>0</v>
      </c>
      <c r="BF747" s="232">
        <f>IF(N747="snížená",J747,0)</f>
        <v>0</v>
      </c>
      <c r="BG747" s="232">
        <f>IF(N747="zákl. přenesená",J747,0)</f>
        <v>0</v>
      </c>
      <c r="BH747" s="232">
        <f>IF(N747="sníž. přenesená",J747,0)</f>
        <v>0</v>
      </c>
      <c r="BI747" s="232">
        <f>IF(N747="nulová",J747,0)</f>
        <v>0</v>
      </c>
      <c r="BJ747" s="19" t="s">
        <v>79</v>
      </c>
      <c r="BK747" s="232">
        <f>ROUND(I747*H747,2)</f>
        <v>0</v>
      </c>
      <c r="BL747" s="19" t="s">
        <v>150</v>
      </c>
      <c r="BM747" s="231" t="s">
        <v>1551</v>
      </c>
    </row>
    <row r="748" s="2" customFormat="1">
      <c r="A748" s="40"/>
      <c r="B748" s="41"/>
      <c r="C748" s="42"/>
      <c r="D748" s="233" t="s">
        <v>137</v>
      </c>
      <c r="E748" s="42"/>
      <c r="F748" s="234" t="s">
        <v>1552</v>
      </c>
      <c r="G748" s="42"/>
      <c r="H748" s="42"/>
      <c r="I748" s="138"/>
      <c r="J748" s="42"/>
      <c r="K748" s="42"/>
      <c r="L748" s="46"/>
      <c r="M748" s="235"/>
      <c r="N748" s="236"/>
      <c r="O748" s="86"/>
      <c r="P748" s="86"/>
      <c r="Q748" s="86"/>
      <c r="R748" s="86"/>
      <c r="S748" s="86"/>
      <c r="T748" s="87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T748" s="19" t="s">
        <v>137</v>
      </c>
      <c r="AU748" s="19" t="s">
        <v>81</v>
      </c>
    </row>
    <row r="749" s="13" customFormat="1">
      <c r="A749" s="13"/>
      <c r="B749" s="237"/>
      <c r="C749" s="238"/>
      <c r="D749" s="233" t="s">
        <v>138</v>
      </c>
      <c r="E749" s="239" t="s">
        <v>19</v>
      </c>
      <c r="F749" s="240" t="s">
        <v>1553</v>
      </c>
      <c r="G749" s="238"/>
      <c r="H749" s="241">
        <v>131.81999999999999</v>
      </c>
      <c r="I749" s="242"/>
      <c r="J749" s="238"/>
      <c r="K749" s="238"/>
      <c r="L749" s="243"/>
      <c r="M749" s="244"/>
      <c r="N749" s="245"/>
      <c r="O749" s="245"/>
      <c r="P749" s="245"/>
      <c r="Q749" s="245"/>
      <c r="R749" s="245"/>
      <c r="S749" s="245"/>
      <c r="T749" s="246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7" t="s">
        <v>138</v>
      </c>
      <c r="AU749" s="247" t="s">
        <v>81</v>
      </c>
      <c r="AV749" s="13" t="s">
        <v>81</v>
      </c>
      <c r="AW749" s="13" t="s">
        <v>33</v>
      </c>
      <c r="AX749" s="13" t="s">
        <v>71</v>
      </c>
      <c r="AY749" s="247" t="s">
        <v>127</v>
      </c>
    </row>
    <row r="750" s="13" customFormat="1">
      <c r="A750" s="13"/>
      <c r="B750" s="237"/>
      <c r="C750" s="238"/>
      <c r="D750" s="233" t="s">
        <v>138</v>
      </c>
      <c r="E750" s="239" t="s">
        <v>19</v>
      </c>
      <c r="F750" s="240" t="s">
        <v>1554</v>
      </c>
      <c r="G750" s="238"/>
      <c r="H750" s="241">
        <v>100</v>
      </c>
      <c r="I750" s="242"/>
      <c r="J750" s="238"/>
      <c r="K750" s="238"/>
      <c r="L750" s="243"/>
      <c r="M750" s="244"/>
      <c r="N750" s="245"/>
      <c r="O750" s="245"/>
      <c r="P750" s="245"/>
      <c r="Q750" s="245"/>
      <c r="R750" s="245"/>
      <c r="S750" s="245"/>
      <c r="T750" s="246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7" t="s">
        <v>138</v>
      </c>
      <c r="AU750" s="247" t="s">
        <v>81</v>
      </c>
      <c r="AV750" s="13" t="s">
        <v>81</v>
      </c>
      <c r="AW750" s="13" t="s">
        <v>33</v>
      </c>
      <c r="AX750" s="13" t="s">
        <v>71</v>
      </c>
      <c r="AY750" s="247" t="s">
        <v>127</v>
      </c>
    </row>
    <row r="751" s="13" customFormat="1">
      <c r="A751" s="13"/>
      <c r="B751" s="237"/>
      <c r="C751" s="238"/>
      <c r="D751" s="233" t="s">
        <v>138</v>
      </c>
      <c r="E751" s="239" t="s">
        <v>19</v>
      </c>
      <c r="F751" s="240" t="s">
        <v>1555</v>
      </c>
      <c r="G751" s="238"/>
      <c r="H751" s="241">
        <v>90</v>
      </c>
      <c r="I751" s="242"/>
      <c r="J751" s="238"/>
      <c r="K751" s="238"/>
      <c r="L751" s="243"/>
      <c r="M751" s="244"/>
      <c r="N751" s="245"/>
      <c r="O751" s="245"/>
      <c r="P751" s="245"/>
      <c r="Q751" s="245"/>
      <c r="R751" s="245"/>
      <c r="S751" s="245"/>
      <c r="T751" s="246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7" t="s">
        <v>138</v>
      </c>
      <c r="AU751" s="247" t="s">
        <v>81</v>
      </c>
      <c r="AV751" s="13" t="s">
        <v>81</v>
      </c>
      <c r="AW751" s="13" t="s">
        <v>33</v>
      </c>
      <c r="AX751" s="13" t="s">
        <v>71</v>
      </c>
      <c r="AY751" s="247" t="s">
        <v>127</v>
      </c>
    </row>
    <row r="752" s="15" customFormat="1">
      <c r="A752" s="15"/>
      <c r="B752" s="261"/>
      <c r="C752" s="262"/>
      <c r="D752" s="233" t="s">
        <v>138</v>
      </c>
      <c r="E752" s="263" t="s">
        <v>19</v>
      </c>
      <c r="F752" s="264" t="s">
        <v>323</v>
      </c>
      <c r="G752" s="262"/>
      <c r="H752" s="265">
        <v>321.81999999999999</v>
      </c>
      <c r="I752" s="266"/>
      <c r="J752" s="262"/>
      <c r="K752" s="262"/>
      <c r="L752" s="267"/>
      <c r="M752" s="268"/>
      <c r="N752" s="269"/>
      <c r="O752" s="269"/>
      <c r="P752" s="269"/>
      <c r="Q752" s="269"/>
      <c r="R752" s="269"/>
      <c r="S752" s="269"/>
      <c r="T752" s="270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71" t="s">
        <v>138</v>
      </c>
      <c r="AU752" s="271" t="s">
        <v>81</v>
      </c>
      <c r="AV752" s="15" t="s">
        <v>150</v>
      </c>
      <c r="AW752" s="15" t="s">
        <v>33</v>
      </c>
      <c r="AX752" s="15" t="s">
        <v>79</v>
      </c>
      <c r="AY752" s="271" t="s">
        <v>127</v>
      </c>
    </row>
    <row r="753" s="2" customFormat="1" ht="16.5" customHeight="1">
      <c r="A753" s="40"/>
      <c r="B753" s="41"/>
      <c r="C753" s="220" t="s">
        <v>1556</v>
      </c>
      <c r="D753" s="220" t="s">
        <v>130</v>
      </c>
      <c r="E753" s="221" t="s">
        <v>1557</v>
      </c>
      <c r="F753" s="222" t="s">
        <v>1558</v>
      </c>
      <c r="G753" s="223" t="s">
        <v>290</v>
      </c>
      <c r="H753" s="224">
        <v>19309.200000000001</v>
      </c>
      <c r="I753" s="225"/>
      <c r="J753" s="226">
        <f>ROUND(I753*H753,2)</f>
        <v>0</v>
      </c>
      <c r="K753" s="222" t="s">
        <v>134</v>
      </c>
      <c r="L753" s="46"/>
      <c r="M753" s="227" t="s">
        <v>19</v>
      </c>
      <c r="N753" s="228" t="s">
        <v>42</v>
      </c>
      <c r="O753" s="86"/>
      <c r="P753" s="229">
        <f>O753*H753</f>
        <v>0</v>
      </c>
      <c r="Q753" s="229">
        <v>0</v>
      </c>
      <c r="R753" s="229">
        <f>Q753*H753</f>
        <v>0</v>
      </c>
      <c r="S753" s="229">
        <v>0</v>
      </c>
      <c r="T753" s="230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31" t="s">
        <v>150</v>
      </c>
      <c r="AT753" s="231" t="s">
        <v>130</v>
      </c>
      <c r="AU753" s="231" t="s">
        <v>81</v>
      </c>
      <c r="AY753" s="19" t="s">
        <v>127</v>
      </c>
      <c r="BE753" s="232">
        <f>IF(N753="základní",J753,0)</f>
        <v>0</v>
      </c>
      <c r="BF753" s="232">
        <f>IF(N753="snížená",J753,0)</f>
        <v>0</v>
      </c>
      <c r="BG753" s="232">
        <f>IF(N753="zákl. přenesená",J753,0)</f>
        <v>0</v>
      </c>
      <c r="BH753" s="232">
        <f>IF(N753="sníž. přenesená",J753,0)</f>
        <v>0</v>
      </c>
      <c r="BI753" s="232">
        <f>IF(N753="nulová",J753,0)</f>
        <v>0</v>
      </c>
      <c r="BJ753" s="19" t="s">
        <v>79</v>
      </c>
      <c r="BK753" s="232">
        <f>ROUND(I753*H753,2)</f>
        <v>0</v>
      </c>
      <c r="BL753" s="19" t="s">
        <v>150</v>
      </c>
      <c r="BM753" s="231" t="s">
        <v>1559</v>
      </c>
    </row>
    <row r="754" s="2" customFormat="1">
      <c r="A754" s="40"/>
      <c r="B754" s="41"/>
      <c r="C754" s="42"/>
      <c r="D754" s="233" t="s">
        <v>137</v>
      </c>
      <c r="E754" s="42"/>
      <c r="F754" s="234" t="s">
        <v>1560</v>
      </c>
      <c r="G754" s="42"/>
      <c r="H754" s="42"/>
      <c r="I754" s="138"/>
      <c r="J754" s="42"/>
      <c r="K754" s="42"/>
      <c r="L754" s="46"/>
      <c r="M754" s="235"/>
      <c r="N754" s="236"/>
      <c r="O754" s="86"/>
      <c r="P754" s="86"/>
      <c r="Q754" s="86"/>
      <c r="R754" s="86"/>
      <c r="S754" s="86"/>
      <c r="T754" s="87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T754" s="19" t="s">
        <v>137</v>
      </c>
      <c r="AU754" s="19" t="s">
        <v>81</v>
      </c>
    </row>
    <row r="755" s="13" customFormat="1">
      <c r="A755" s="13"/>
      <c r="B755" s="237"/>
      <c r="C755" s="238"/>
      <c r="D755" s="233" t="s">
        <v>138</v>
      </c>
      <c r="E755" s="239" t="s">
        <v>19</v>
      </c>
      <c r="F755" s="240" t="s">
        <v>1561</v>
      </c>
      <c r="G755" s="238"/>
      <c r="H755" s="241">
        <v>19309.200000000001</v>
      </c>
      <c r="I755" s="242"/>
      <c r="J755" s="238"/>
      <c r="K755" s="238"/>
      <c r="L755" s="243"/>
      <c r="M755" s="244"/>
      <c r="N755" s="245"/>
      <c r="O755" s="245"/>
      <c r="P755" s="245"/>
      <c r="Q755" s="245"/>
      <c r="R755" s="245"/>
      <c r="S755" s="245"/>
      <c r="T755" s="246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7" t="s">
        <v>138</v>
      </c>
      <c r="AU755" s="247" t="s">
        <v>81</v>
      </c>
      <c r="AV755" s="13" t="s">
        <v>81</v>
      </c>
      <c r="AW755" s="13" t="s">
        <v>33</v>
      </c>
      <c r="AX755" s="13" t="s">
        <v>79</v>
      </c>
      <c r="AY755" s="247" t="s">
        <v>127</v>
      </c>
    </row>
    <row r="756" s="2" customFormat="1" ht="16.5" customHeight="1">
      <c r="A756" s="40"/>
      <c r="B756" s="41"/>
      <c r="C756" s="220" t="s">
        <v>1562</v>
      </c>
      <c r="D756" s="220" t="s">
        <v>130</v>
      </c>
      <c r="E756" s="221" t="s">
        <v>1563</v>
      </c>
      <c r="F756" s="222" t="s">
        <v>1564</v>
      </c>
      <c r="G756" s="223" t="s">
        <v>290</v>
      </c>
      <c r="H756" s="224">
        <v>321.81999999999999</v>
      </c>
      <c r="I756" s="225"/>
      <c r="J756" s="226">
        <f>ROUND(I756*H756,2)</f>
        <v>0</v>
      </c>
      <c r="K756" s="222" t="s">
        <v>134</v>
      </c>
      <c r="L756" s="46"/>
      <c r="M756" s="227" t="s">
        <v>19</v>
      </c>
      <c r="N756" s="228" t="s">
        <v>42</v>
      </c>
      <c r="O756" s="86"/>
      <c r="P756" s="229">
        <f>O756*H756</f>
        <v>0</v>
      </c>
      <c r="Q756" s="229">
        <v>0</v>
      </c>
      <c r="R756" s="229">
        <f>Q756*H756</f>
        <v>0</v>
      </c>
      <c r="S756" s="229">
        <v>0</v>
      </c>
      <c r="T756" s="230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31" t="s">
        <v>150</v>
      </c>
      <c r="AT756" s="231" t="s">
        <v>130</v>
      </c>
      <c r="AU756" s="231" t="s">
        <v>81</v>
      </c>
      <c r="AY756" s="19" t="s">
        <v>127</v>
      </c>
      <c r="BE756" s="232">
        <f>IF(N756="základní",J756,0)</f>
        <v>0</v>
      </c>
      <c r="BF756" s="232">
        <f>IF(N756="snížená",J756,0)</f>
        <v>0</v>
      </c>
      <c r="BG756" s="232">
        <f>IF(N756="zákl. přenesená",J756,0)</f>
        <v>0</v>
      </c>
      <c r="BH756" s="232">
        <f>IF(N756="sníž. přenesená",J756,0)</f>
        <v>0</v>
      </c>
      <c r="BI756" s="232">
        <f>IF(N756="nulová",J756,0)</f>
        <v>0</v>
      </c>
      <c r="BJ756" s="19" t="s">
        <v>79</v>
      </c>
      <c r="BK756" s="232">
        <f>ROUND(I756*H756,2)</f>
        <v>0</v>
      </c>
      <c r="BL756" s="19" t="s">
        <v>150</v>
      </c>
      <c r="BM756" s="231" t="s">
        <v>1565</v>
      </c>
    </row>
    <row r="757" s="2" customFormat="1">
      <c r="A757" s="40"/>
      <c r="B757" s="41"/>
      <c r="C757" s="42"/>
      <c r="D757" s="233" t="s">
        <v>137</v>
      </c>
      <c r="E757" s="42"/>
      <c r="F757" s="234" t="s">
        <v>1566</v>
      </c>
      <c r="G757" s="42"/>
      <c r="H757" s="42"/>
      <c r="I757" s="138"/>
      <c r="J757" s="42"/>
      <c r="K757" s="42"/>
      <c r="L757" s="46"/>
      <c r="M757" s="235"/>
      <c r="N757" s="236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137</v>
      </c>
      <c r="AU757" s="19" t="s">
        <v>81</v>
      </c>
    </row>
    <row r="758" s="2" customFormat="1" ht="16.5" customHeight="1">
      <c r="A758" s="40"/>
      <c r="B758" s="41"/>
      <c r="C758" s="220" t="s">
        <v>1567</v>
      </c>
      <c r="D758" s="220" t="s">
        <v>130</v>
      </c>
      <c r="E758" s="221" t="s">
        <v>1568</v>
      </c>
      <c r="F758" s="222" t="s">
        <v>1569</v>
      </c>
      <c r="G758" s="223" t="s">
        <v>290</v>
      </c>
      <c r="H758" s="224">
        <v>256.5</v>
      </c>
      <c r="I758" s="225"/>
      <c r="J758" s="226">
        <f>ROUND(I758*H758,2)</f>
        <v>0</v>
      </c>
      <c r="K758" s="222" t="s">
        <v>134</v>
      </c>
      <c r="L758" s="46"/>
      <c r="M758" s="227" t="s">
        <v>19</v>
      </c>
      <c r="N758" s="228" t="s">
        <v>42</v>
      </c>
      <c r="O758" s="86"/>
      <c r="P758" s="229">
        <f>O758*H758</f>
        <v>0</v>
      </c>
      <c r="Q758" s="229">
        <v>0</v>
      </c>
      <c r="R758" s="229">
        <f>Q758*H758</f>
        <v>0</v>
      </c>
      <c r="S758" s="229">
        <v>0</v>
      </c>
      <c r="T758" s="230">
        <f>S758*H758</f>
        <v>0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31" t="s">
        <v>150</v>
      </c>
      <c r="AT758" s="231" t="s">
        <v>130</v>
      </c>
      <c r="AU758" s="231" t="s">
        <v>81</v>
      </c>
      <c r="AY758" s="19" t="s">
        <v>127</v>
      </c>
      <c r="BE758" s="232">
        <f>IF(N758="základní",J758,0)</f>
        <v>0</v>
      </c>
      <c r="BF758" s="232">
        <f>IF(N758="snížená",J758,0)</f>
        <v>0</v>
      </c>
      <c r="BG758" s="232">
        <f>IF(N758="zákl. přenesená",J758,0)</f>
        <v>0</v>
      </c>
      <c r="BH758" s="232">
        <f>IF(N758="sníž. přenesená",J758,0)</f>
        <v>0</v>
      </c>
      <c r="BI758" s="232">
        <f>IF(N758="nulová",J758,0)</f>
        <v>0</v>
      </c>
      <c r="BJ758" s="19" t="s">
        <v>79</v>
      </c>
      <c r="BK758" s="232">
        <f>ROUND(I758*H758,2)</f>
        <v>0</v>
      </c>
      <c r="BL758" s="19" t="s">
        <v>150</v>
      </c>
      <c r="BM758" s="231" t="s">
        <v>1570</v>
      </c>
    </row>
    <row r="759" s="2" customFormat="1">
      <c r="A759" s="40"/>
      <c r="B759" s="41"/>
      <c r="C759" s="42"/>
      <c r="D759" s="233" t="s">
        <v>137</v>
      </c>
      <c r="E759" s="42"/>
      <c r="F759" s="234" t="s">
        <v>1571</v>
      </c>
      <c r="G759" s="42"/>
      <c r="H759" s="42"/>
      <c r="I759" s="138"/>
      <c r="J759" s="42"/>
      <c r="K759" s="42"/>
      <c r="L759" s="46"/>
      <c r="M759" s="235"/>
      <c r="N759" s="236"/>
      <c r="O759" s="86"/>
      <c r="P759" s="86"/>
      <c r="Q759" s="86"/>
      <c r="R759" s="86"/>
      <c r="S759" s="86"/>
      <c r="T759" s="87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T759" s="19" t="s">
        <v>137</v>
      </c>
      <c r="AU759" s="19" t="s">
        <v>81</v>
      </c>
    </row>
    <row r="760" s="13" customFormat="1">
      <c r="A760" s="13"/>
      <c r="B760" s="237"/>
      <c r="C760" s="238"/>
      <c r="D760" s="233" t="s">
        <v>138</v>
      </c>
      <c r="E760" s="239" t="s">
        <v>19</v>
      </c>
      <c r="F760" s="240" t="s">
        <v>1572</v>
      </c>
      <c r="G760" s="238"/>
      <c r="H760" s="241">
        <v>256.5</v>
      </c>
      <c r="I760" s="242"/>
      <c r="J760" s="238"/>
      <c r="K760" s="238"/>
      <c r="L760" s="243"/>
      <c r="M760" s="244"/>
      <c r="N760" s="245"/>
      <c r="O760" s="245"/>
      <c r="P760" s="245"/>
      <c r="Q760" s="245"/>
      <c r="R760" s="245"/>
      <c r="S760" s="245"/>
      <c r="T760" s="246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7" t="s">
        <v>138</v>
      </c>
      <c r="AU760" s="247" t="s">
        <v>81</v>
      </c>
      <c r="AV760" s="13" t="s">
        <v>81</v>
      </c>
      <c r="AW760" s="13" t="s">
        <v>33</v>
      </c>
      <c r="AX760" s="13" t="s">
        <v>79</v>
      </c>
      <c r="AY760" s="247" t="s">
        <v>127</v>
      </c>
    </row>
    <row r="761" s="2" customFormat="1" ht="16.5" customHeight="1">
      <c r="A761" s="40"/>
      <c r="B761" s="41"/>
      <c r="C761" s="220" t="s">
        <v>1573</v>
      </c>
      <c r="D761" s="220" t="s">
        <v>130</v>
      </c>
      <c r="E761" s="221" t="s">
        <v>1574</v>
      </c>
      <c r="F761" s="222" t="s">
        <v>1575</v>
      </c>
      <c r="G761" s="223" t="s">
        <v>290</v>
      </c>
      <c r="H761" s="224">
        <v>256.5</v>
      </c>
      <c r="I761" s="225"/>
      <c r="J761" s="226">
        <f>ROUND(I761*H761,2)</f>
        <v>0</v>
      </c>
      <c r="K761" s="222" t="s">
        <v>134</v>
      </c>
      <c r="L761" s="46"/>
      <c r="M761" s="227" t="s">
        <v>19</v>
      </c>
      <c r="N761" s="228" t="s">
        <v>42</v>
      </c>
      <c r="O761" s="86"/>
      <c r="P761" s="229">
        <f>O761*H761</f>
        <v>0</v>
      </c>
      <c r="Q761" s="229">
        <v>0</v>
      </c>
      <c r="R761" s="229">
        <f>Q761*H761</f>
        <v>0</v>
      </c>
      <c r="S761" s="229">
        <v>0</v>
      </c>
      <c r="T761" s="230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31" t="s">
        <v>150</v>
      </c>
      <c r="AT761" s="231" t="s">
        <v>130</v>
      </c>
      <c r="AU761" s="231" t="s">
        <v>81</v>
      </c>
      <c r="AY761" s="19" t="s">
        <v>127</v>
      </c>
      <c r="BE761" s="232">
        <f>IF(N761="základní",J761,0)</f>
        <v>0</v>
      </c>
      <c r="BF761" s="232">
        <f>IF(N761="snížená",J761,0)</f>
        <v>0</v>
      </c>
      <c r="BG761" s="232">
        <f>IF(N761="zákl. přenesená",J761,0)</f>
        <v>0</v>
      </c>
      <c r="BH761" s="232">
        <f>IF(N761="sníž. přenesená",J761,0)</f>
        <v>0</v>
      </c>
      <c r="BI761" s="232">
        <f>IF(N761="nulová",J761,0)</f>
        <v>0</v>
      </c>
      <c r="BJ761" s="19" t="s">
        <v>79</v>
      </c>
      <c r="BK761" s="232">
        <f>ROUND(I761*H761,2)</f>
        <v>0</v>
      </c>
      <c r="BL761" s="19" t="s">
        <v>150</v>
      </c>
      <c r="BM761" s="231" t="s">
        <v>1576</v>
      </c>
    </row>
    <row r="762" s="2" customFormat="1">
      <c r="A762" s="40"/>
      <c r="B762" s="41"/>
      <c r="C762" s="42"/>
      <c r="D762" s="233" t="s">
        <v>137</v>
      </c>
      <c r="E762" s="42"/>
      <c r="F762" s="234" t="s">
        <v>1577</v>
      </c>
      <c r="G762" s="42"/>
      <c r="H762" s="42"/>
      <c r="I762" s="138"/>
      <c r="J762" s="42"/>
      <c r="K762" s="42"/>
      <c r="L762" s="46"/>
      <c r="M762" s="235"/>
      <c r="N762" s="236"/>
      <c r="O762" s="86"/>
      <c r="P762" s="86"/>
      <c r="Q762" s="86"/>
      <c r="R762" s="86"/>
      <c r="S762" s="86"/>
      <c r="T762" s="87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T762" s="19" t="s">
        <v>137</v>
      </c>
      <c r="AU762" s="19" t="s">
        <v>81</v>
      </c>
    </row>
    <row r="763" s="2" customFormat="1" ht="16.5" customHeight="1">
      <c r="A763" s="40"/>
      <c r="B763" s="41"/>
      <c r="C763" s="220" t="s">
        <v>1578</v>
      </c>
      <c r="D763" s="220" t="s">
        <v>130</v>
      </c>
      <c r="E763" s="221" t="s">
        <v>1579</v>
      </c>
      <c r="F763" s="222" t="s">
        <v>1580</v>
      </c>
      <c r="G763" s="223" t="s">
        <v>296</v>
      </c>
      <c r="H763" s="224">
        <v>1</v>
      </c>
      <c r="I763" s="225"/>
      <c r="J763" s="226">
        <f>ROUND(I763*H763,2)</f>
        <v>0</v>
      </c>
      <c r="K763" s="222" t="s">
        <v>19</v>
      </c>
      <c r="L763" s="46"/>
      <c r="M763" s="227" t="s">
        <v>19</v>
      </c>
      <c r="N763" s="228" t="s">
        <v>42</v>
      </c>
      <c r="O763" s="86"/>
      <c r="P763" s="229">
        <f>O763*H763</f>
        <v>0</v>
      </c>
      <c r="Q763" s="229">
        <v>0</v>
      </c>
      <c r="R763" s="229">
        <f>Q763*H763</f>
        <v>0</v>
      </c>
      <c r="S763" s="229">
        <v>0</v>
      </c>
      <c r="T763" s="230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31" t="s">
        <v>150</v>
      </c>
      <c r="AT763" s="231" t="s">
        <v>130</v>
      </c>
      <c r="AU763" s="231" t="s">
        <v>81</v>
      </c>
      <c r="AY763" s="19" t="s">
        <v>127</v>
      </c>
      <c r="BE763" s="232">
        <f>IF(N763="základní",J763,0)</f>
        <v>0</v>
      </c>
      <c r="BF763" s="232">
        <f>IF(N763="snížená",J763,0)</f>
        <v>0</v>
      </c>
      <c r="BG763" s="232">
        <f>IF(N763="zákl. přenesená",J763,0)</f>
        <v>0</v>
      </c>
      <c r="BH763" s="232">
        <f>IF(N763="sníž. přenesená",J763,0)</f>
        <v>0</v>
      </c>
      <c r="BI763" s="232">
        <f>IF(N763="nulová",J763,0)</f>
        <v>0</v>
      </c>
      <c r="BJ763" s="19" t="s">
        <v>79</v>
      </c>
      <c r="BK763" s="232">
        <f>ROUND(I763*H763,2)</f>
        <v>0</v>
      </c>
      <c r="BL763" s="19" t="s">
        <v>150</v>
      </c>
      <c r="BM763" s="231" t="s">
        <v>1581</v>
      </c>
    </row>
    <row r="764" s="2" customFormat="1">
      <c r="A764" s="40"/>
      <c r="B764" s="41"/>
      <c r="C764" s="42"/>
      <c r="D764" s="233" t="s">
        <v>137</v>
      </c>
      <c r="E764" s="42"/>
      <c r="F764" s="234" t="s">
        <v>1580</v>
      </c>
      <c r="G764" s="42"/>
      <c r="H764" s="42"/>
      <c r="I764" s="138"/>
      <c r="J764" s="42"/>
      <c r="K764" s="42"/>
      <c r="L764" s="46"/>
      <c r="M764" s="235"/>
      <c r="N764" s="236"/>
      <c r="O764" s="86"/>
      <c r="P764" s="86"/>
      <c r="Q764" s="86"/>
      <c r="R764" s="86"/>
      <c r="S764" s="86"/>
      <c r="T764" s="87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9" t="s">
        <v>137</v>
      </c>
      <c r="AU764" s="19" t="s">
        <v>81</v>
      </c>
    </row>
    <row r="765" s="14" customFormat="1">
      <c r="A765" s="14"/>
      <c r="B765" s="248"/>
      <c r="C765" s="249"/>
      <c r="D765" s="233" t="s">
        <v>138</v>
      </c>
      <c r="E765" s="250" t="s">
        <v>19</v>
      </c>
      <c r="F765" s="251" t="s">
        <v>1582</v>
      </c>
      <c r="G765" s="249"/>
      <c r="H765" s="250" t="s">
        <v>19</v>
      </c>
      <c r="I765" s="252"/>
      <c r="J765" s="249"/>
      <c r="K765" s="249"/>
      <c r="L765" s="253"/>
      <c r="M765" s="254"/>
      <c r="N765" s="255"/>
      <c r="O765" s="255"/>
      <c r="P765" s="255"/>
      <c r="Q765" s="255"/>
      <c r="R765" s="255"/>
      <c r="S765" s="255"/>
      <c r="T765" s="256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57" t="s">
        <v>138</v>
      </c>
      <c r="AU765" s="257" t="s">
        <v>81</v>
      </c>
      <c r="AV765" s="14" t="s">
        <v>79</v>
      </c>
      <c r="AW765" s="14" t="s">
        <v>33</v>
      </c>
      <c r="AX765" s="14" t="s">
        <v>71</v>
      </c>
      <c r="AY765" s="257" t="s">
        <v>127</v>
      </c>
    </row>
    <row r="766" s="13" customFormat="1">
      <c r="A766" s="13"/>
      <c r="B766" s="237"/>
      <c r="C766" s="238"/>
      <c r="D766" s="233" t="s">
        <v>138</v>
      </c>
      <c r="E766" s="239" t="s">
        <v>19</v>
      </c>
      <c r="F766" s="240" t="s">
        <v>79</v>
      </c>
      <c r="G766" s="238"/>
      <c r="H766" s="241">
        <v>1</v>
      </c>
      <c r="I766" s="242"/>
      <c r="J766" s="238"/>
      <c r="K766" s="238"/>
      <c r="L766" s="243"/>
      <c r="M766" s="244"/>
      <c r="N766" s="245"/>
      <c r="O766" s="245"/>
      <c r="P766" s="245"/>
      <c r="Q766" s="245"/>
      <c r="R766" s="245"/>
      <c r="S766" s="245"/>
      <c r="T766" s="246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7" t="s">
        <v>138</v>
      </c>
      <c r="AU766" s="247" t="s">
        <v>81</v>
      </c>
      <c r="AV766" s="13" t="s">
        <v>81</v>
      </c>
      <c r="AW766" s="13" t="s">
        <v>33</v>
      </c>
      <c r="AX766" s="13" t="s">
        <v>79</v>
      </c>
      <c r="AY766" s="247" t="s">
        <v>127</v>
      </c>
    </row>
    <row r="767" s="2" customFormat="1" ht="16.5" customHeight="1">
      <c r="A767" s="40"/>
      <c r="B767" s="41"/>
      <c r="C767" s="220" t="s">
        <v>1583</v>
      </c>
      <c r="D767" s="220" t="s">
        <v>130</v>
      </c>
      <c r="E767" s="221" t="s">
        <v>1584</v>
      </c>
      <c r="F767" s="222" t="s">
        <v>1585</v>
      </c>
      <c r="G767" s="223" t="s">
        <v>363</v>
      </c>
      <c r="H767" s="224">
        <v>65.200000000000003</v>
      </c>
      <c r="I767" s="225"/>
      <c r="J767" s="226">
        <f>ROUND(I767*H767,2)</f>
        <v>0</v>
      </c>
      <c r="K767" s="222" t="s">
        <v>134</v>
      </c>
      <c r="L767" s="46"/>
      <c r="M767" s="227" t="s">
        <v>19</v>
      </c>
      <c r="N767" s="228" t="s">
        <v>42</v>
      </c>
      <c r="O767" s="86"/>
      <c r="P767" s="229">
        <f>O767*H767</f>
        <v>0</v>
      </c>
      <c r="Q767" s="229">
        <v>0.0082000000000000007</v>
      </c>
      <c r="R767" s="229">
        <f>Q767*H767</f>
        <v>0.53464000000000012</v>
      </c>
      <c r="S767" s="229">
        <v>0</v>
      </c>
      <c r="T767" s="230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31" t="s">
        <v>150</v>
      </c>
      <c r="AT767" s="231" t="s">
        <v>130</v>
      </c>
      <c r="AU767" s="231" t="s">
        <v>81</v>
      </c>
      <c r="AY767" s="19" t="s">
        <v>127</v>
      </c>
      <c r="BE767" s="232">
        <f>IF(N767="základní",J767,0)</f>
        <v>0</v>
      </c>
      <c r="BF767" s="232">
        <f>IF(N767="snížená",J767,0)</f>
        <v>0</v>
      </c>
      <c r="BG767" s="232">
        <f>IF(N767="zákl. přenesená",J767,0)</f>
        <v>0</v>
      </c>
      <c r="BH767" s="232">
        <f>IF(N767="sníž. přenesená",J767,0)</f>
        <v>0</v>
      </c>
      <c r="BI767" s="232">
        <f>IF(N767="nulová",J767,0)</f>
        <v>0</v>
      </c>
      <c r="BJ767" s="19" t="s">
        <v>79</v>
      </c>
      <c r="BK767" s="232">
        <f>ROUND(I767*H767,2)</f>
        <v>0</v>
      </c>
      <c r="BL767" s="19" t="s">
        <v>150</v>
      </c>
      <c r="BM767" s="231" t="s">
        <v>1586</v>
      </c>
    </row>
    <row r="768" s="2" customFormat="1">
      <c r="A768" s="40"/>
      <c r="B768" s="41"/>
      <c r="C768" s="42"/>
      <c r="D768" s="233" t="s">
        <v>137</v>
      </c>
      <c r="E768" s="42"/>
      <c r="F768" s="234" t="s">
        <v>1587</v>
      </c>
      <c r="G768" s="42"/>
      <c r="H768" s="42"/>
      <c r="I768" s="138"/>
      <c r="J768" s="42"/>
      <c r="K768" s="42"/>
      <c r="L768" s="46"/>
      <c r="M768" s="235"/>
      <c r="N768" s="236"/>
      <c r="O768" s="86"/>
      <c r="P768" s="86"/>
      <c r="Q768" s="86"/>
      <c r="R768" s="86"/>
      <c r="S768" s="86"/>
      <c r="T768" s="87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T768" s="19" t="s">
        <v>137</v>
      </c>
      <c r="AU768" s="19" t="s">
        <v>81</v>
      </c>
    </row>
    <row r="769" s="13" customFormat="1">
      <c r="A769" s="13"/>
      <c r="B769" s="237"/>
      <c r="C769" s="238"/>
      <c r="D769" s="233" t="s">
        <v>138</v>
      </c>
      <c r="E769" s="239" t="s">
        <v>19</v>
      </c>
      <c r="F769" s="240" t="s">
        <v>1588</v>
      </c>
      <c r="G769" s="238"/>
      <c r="H769" s="241">
        <v>65.200000000000003</v>
      </c>
      <c r="I769" s="242"/>
      <c r="J769" s="238"/>
      <c r="K769" s="238"/>
      <c r="L769" s="243"/>
      <c r="M769" s="244"/>
      <c r="N769" s="245"/>
      <c r="O769" s="245"/>
      <c r="P769" s="245"/>
      <c r="Q769" s="245"/>
      <c r="R769" s="245"/>
      <c r="S769" s="245"/>
      <c r="T769" s="246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7" t="s">
        <v>138</v>
      </c>
      <c r="AU769" s="247" t="s">
        <v>81</v>
      </c>
      <c r="AV769" s="13" t="s">
        <v>81</v>
      </c>
      <c r="AW769" s="13" t="s">
        <v>33</v>
      </c>
      <c r="AX769" s="13" t="s">
        <v>79</v>
      </c>
      <c r="AY769" s="247" t="s">
        <v>127</v>
      </c>
    </row>
    <row r="770" s="2" customFormat="1" ht="16.5" customHeight="1">
      <c r="A770" s="40"/>
      <c r="B770" s="41"/>
      <c r="C770" s="220" t="s">
        <v>1589</v>
      </c>
      <c r="D770" s="220" t="s">
        <v>130</v>
      </c>
      <c r="E770" s="221" t="s">
        <v>1590</v>
      </c>
      <c r="F770" s="222" t="s">
        <v>1591</v>
      </c>
      <c r="G770" s="223" t="s">
        <v>363</v>
      </c>
      <c r="H770" s="224">
        <v>65.200000000000003</v>
      </c>
      <c r="I770" s="225"/>
      <c r="J770" s="226">
        <f>ROUND(I770*H770,2)</f>
        <v>0</v>
      </c>
      <c r="K770" s="222" t="s">
        <v>134</v>
      </c>
      <c r="L770" s="46"/>
      <c r="M770" s="227" t="s">
        <v>19</v>
      </c>
      <c r="N770" s="228" t="s">
        <v>42</v>
      </c>
      <c r="O770" s="86"/>
      <c r="P770" s="229">
        <f>O770*H770</f>
        <v>0</v>
      </c>
      <c r="Q770" s="229">
        <v>0</v>
      </c>
      <c r="R770" s="229">
        <f>Q770*H770</f>
        <v>0</v>
      </c>
      <c r="S770" s="229">
        <v>0</v>
      </c>
      <c r="T770" s="230">
        <f>S770*H770</f>
        <v>0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31" t="s">
        <v>150</v>
      </c>
      <c r="AT770" s="231" t="s">
        <v>130</v>
      </c>
      <c r="AU770" s="231" t="s">
        <v>81</v>
      </c>
      <c r="AY770" s="19" t="s">
        <v>127</v>
      </c>
      <c r="BE770" s="232">
        <f>IF(N770="základní",J770,0)</f>
        <v>0</v>
      </c>
      <c r="BF770" s="232">
        <f>IF(N770="snížená",J770,0)</f>
        <v>0</v>
      </c>
      <c r="BG770" s="232">
        <f>IF(N770="zákl. přenesená",J770,0)</f>
        <v>0</v>
      </c>
      <c r="BH770" s="232">
        <f>IF(N770="sníž. přenesená",J770,0)</f>
        <v>0</v>
      </c>
      <c r="BI770" s="232">
        <f>IF(N770="nulová",J770,0)</f>
        <v>0</v>
      </c>
      <c r="BJ770" s="19" t="s">
        <v>79</v>
      </c>
      <c r="BK770" s="232">
        <f>ROUND(I770*H770,2)</f>
        <v>0</v>
      </c>
      <c r="BL770" s="19" t="s">
        <v>150</v>
      </c>
      <c r="BM770" s="231" t="s">
        <v>1592</v>
      </c>
    </row>
    <row r="771" s="2" customFormat="1">
      <c r="A771" s="40"/>
      <c r="B771" s="41"/>
      <c r="C771" s="42"/>
      <c r="D771" s="233" t="s">
        <v>137</v>
      </c>
      <c r="E771" s="42"/>
      <c r="F771" s="234" t="s">
        <v>1593</v>
      </c>
      <c r="G771" s="42"/>
      <c r="H771" s="42"/>
      <c r="I771" s="138"/>
      <c r="J771" s="42"/>
      <c r="K771" s="42"/>
      <c r="L771" s="46"/>
      <c r="M771" s="235"/>
      <c r="N771" s="236"/>
      <c r="O771" s="86"/>
      <c r="P771" s="86"/>
      <c r="Q771" s="86"/>
      <c r="R771" s="86"/>
      <c r="S771" s="86"/>
      <c r="T771" s="87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T771" s="19" t="s">
        <v>137</v>
      </c>
      <c r="AU771" s="19" t="s">
        <v>81</v>
      </c>
    </row>
    <row r="772" s="2" customFormat="1" ht="16.5" customHeight="1">
      <c r="A772" s="40"/>
      <c r="B772" s="41"/>
      <c r="C772" s="220" t="s">
        <v>1594</v>
      </c>
      <c r="D772" s="220" t="s">
        <v>130</v>
      </c>
      <c r="E772" s="221" t="s">
        <v>1595</v>
      </c>
      <c r="F772" s="222" t="s">
        <v>1596</v>
      </c>
      <c r="G772" s="223" t="s">
        <v>363</v>
      </c>
      <c r="H772" s="224">
        <v>0.84999999999999998</v>
      </c>
      <c r="I772" s="225"/>
      <c r="J772" s="226">
        <f>ROUND(I772*H772,2)</f>
        <v>0</v>
      </c>
      <c r="K772" s="222" t="s">
        <v>134</v>
      </c>
      <c r="L772" s="46"/>
      <c r="M772" s="227" t="s">
        <v>19</v>
      </c>
      <c r="N772" s="228" t="s">
        <v>42</v>
      </c>
      <c r="O772" s="86"/>
      <c r="P772" s="229">
        <f>O772*H772</f>
        <v>0</v>
      </c>
      <c r="Q772" s="229">
        <v>0.0025899999999999999</v>
      </c>
      <c r="R772" s="229">
        <f>Q772*H772</f>
        <v>0.0022014999999999999</v>
      </c>
      <c r="S772" s="229">
        <v>0.126</v>
      </c>
      <c r="T772" s="230">
        <f>S772*H772</f>
        <v>0.1071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31" t="s">
        <v>150</v>
      </c>
      <c r="AT772" s="231" t="s">
        <v>130</v>
      </c>
      <c r="AU772" s="231" t="s">
        <v>81</v>
      </c>
      <c r="AY772" s="19" t="s">
        <v>127</v>
      </c>
      <c r="BE772" s="232">
        <f>IF(N772="základní",J772,0)</f>
        <v>0</v>
      </c>
      <c r="BF772" s="232">
        <f>IF(N772="snížená",J772,0)</f>
        <v>0</v>
      </c>
      <c r="BG772" s="232">
        <f>IF(N772="zákl. přenesená",J772,0)</f>
        <v>0</v>
      </c>
      <c r="BH772" s="232">
        <f>IF(N772="sníž. přenesená",J772,0)</f>
        <v>0</v>
      </c>
      <c r="BI772" s="232">
        <f>IF(N772="nulová",J772,0)</f>
        <v>0</v>
      </c>
      <c r="BJ772" s="19" t="s">
        <v>79</v>
      </c>
      <c r="BK772" s="232">
        <f>ROUND(I772*H772,2)</f>
        <v>0</v>
      </c>
      <c r="BL772" s="19" t="s">
        <v>150</v>
      </c>
      <c r="BM772" s="231" t="s">
        <v>1597</v>
      </c>
    </row>
    <row r="773" s="2" customFormat="1">
      <c r="A773" s="40"/>
      <c r="B773" s="41"/>
      <c r="C773" s="42"/>
      <c r="D773" s="233" t="s">
        <v>137</v>
      </c>
      <c r="E773" s="42"/>
      <c r="F773" s="234" t="s">
        <v>1598</v>
      </c>
      <c r="G773" s="42"/>
      <c r="H773" s="42"/>
      <c r="I773" s="138"/>
      <c r="J773" s="42"/>
      <c r="K773" s="42"/>
      <c r="L773" s="46"/>
      <c r="M773" s="235"/>
      <c r="N773" s="236"/>
      <c r="O773" s="86"/>
      <c r="P773" s="86"/>
      <c r="Q773" s="86"/>
      <c r="R773" s="86"/>
      <c r="S773" s="86"/>
      <c r="T773" s="87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T773" s="19" t="s">
        <v>137</v>
      </c>
      <c r="AU773" s="19" t="s">
        <v>81</v>
      </c>
    </row>
    <row r="774" s="13" customFormat="1">
      <c r="A774" s="13"/>
      <c r="B774" s="237"/>
      <c r="C774" s="238"/>
      <c r="D774" s="233" t="s">
        <v>138</v>
      </c>
      <c r="E774" s="239" t="s">
        <v>19</v>
      </c>
      <c r="F774" s="240" t="s">
        <v>1599</v>
      </c>
      <c r="G774" s="238"/>
      <c r="H774" s="241">
        <v>0.84999999999999998</v>
      </c>
      <c r="I774" s="242"/>
      <c r="J774" s="238"/>
      <c r="K774" s="238"/>
      <c r="L774" s="243"/>
      <c r="M774" s="244"/>
      <c r="N774" s="245"/>
      <c r="O774" s="245"/>
      <c r="P774" s="245"/>
      <c r="Q774" s="245"/>
      <c r="R774" s="245"/>
      <c r="S774" s="245"/>
      <c r="T774" s="246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7" t="s">
        <v>138</v>
      </c>
      <c r="AU774" s="247" t="s">
        <v>81</v>
      </c>
      <c r="AV774" s="13" t="s">
        <v>81</v>
      </c>
      <c r="AW774" s="13" t="s">
        <v>33</v>
      </c>
      <c r="AX774" s="13" t="s">
        <v>79</v>
      </c>
      <c r="AY774" s="247" t="s">
        <v>127</v>
      </c>
    </row>
    <row r="775" s="2" customFormat="1" ht="16.5" customHeight="1">
      <c r="A775" s="40"/>
      <c r="B775" s="41"/>
      <c r="C775" s="220" t="s">
        <v>1600</v>
      </c>
      <c r="D775" s="220" t="s">
        <v>130</v>
      </c>
      <c r="E775" s="221" t="s">
        <v>521</v>
      </c>
      <c r="F775" s="222" t="s">
        <v>522</v>
      </c>
      <c r="G775" s="223" t="s">
        <v>363</v>
      </c>
      <c r="H775" s="224">
        <v>10</v>
      </c>
      <c r="I775" s="225"/>
      <c r="J775" s="226">
        <f>ROUND(I775*H775,2)</f>
        <v>0</v>
      </c>
      <c r="K775" s="222" t="s">
        <v>134</v>
      </c>
      <c r="L775" s="46"/>
      <c r="M775" s="227" t="s">
        <v>19</v>
      </c>
      <c r="N775" s="228" t="s">
        <v>42</v>
      </c>
      <c r="O775" s="86"/>
      <c r="P775" s="229">
        <f>O775*H775</f>
        <v>0</v>
      </c>
      <c r="Q775" s="229">
        <v>0</v>
      </c>
      <c r="R775" s="229">
        <f>Q775*H775</f>
        <v>0</v>
      </c>
      <c r="S775" s="229">
        <v>0</v>
      </c>
      <c r="T775" s="230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31" t="s">
        <v>150</v>
      </c>
      <c r="AT775" s="231" t="s">
        <v>130</v>
      </c>
      <c r="AU775" s="231" t="s">
        <v>81</v>
      </c>
      <c r="AY775" s="19" t="s">
        <v>127</v>
      </c>
      <c r="BE775" s="232">
        <f>IF(N775="základní",J775,0)</f>
        <v>0</v>
      </c>
      <c r="BF775" s="232">
        <f>IF(N775="snížená",J775,0)</f>
        <v>0</v>
      </c>
      <c r="BG775" s="232">
        <f>IF(N775="zákl. přenesená",J775,0)</f>
        <v>0</v>
      </c>
      <c r="BH775" s="232">
        <f>IF(N775="sníž. přenesená",J775,0)</f>
        <v>0</v>
      </c>
      <c r="BI775" s="232">
        <f>IF(N775="nulová",J775,0)</f>
        <v>0</v>
      </c>
      <c r="BJ775" s="19" t="s">
        <v>79</v>
      </c>
      <c r="BK775" s="232">
        <f>ROUND(I775*H775,2)</f>
        <v>0</v>
      </c>
      <c r="BL775" s="19" t="s">
        <v>150</v>
      </c>
      <c r="BM775" s="231" t="s">
        <v>1601</v>
      </c>
    </row>
    <row r="776" s="2" customFormat="1">
      <c r="A776" s="40"/>
      <c r="B776" s="41"/>
      <c r="C776" s="42"/>
      <c r="D776" s="233" t="s">
        <v>137</v>
      </c>
      <c r="E776" s="42"/>
      <c r="F776" s="234" t="s">
        <v>524</v>
      </c>
      <c r="G776" s="42"/>
      <c r="H776" s="42"/>
      <c r="I776" s="138"/>
      <c r="J776" s="42"/>
      <c r="K776" s="42"/>
      <c r="L776" s="46"/>
      <c r="M776" s="235"/>
      <c r="N776" s="236"/>
      <c r="O776" s="86"/>
      <c r="P776" s="86"/>
      <c r="Q776" s="86"/>
      <c r="R776" s="86"/>
      <c r="S776" s="86"/>
      <c r="T776" s="87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T776" s="19" t="s">
        <v>137</v>
      </c>
      <c r="AU776" s="19" t="s">
        <v>81</v>
      </c>
    </row>
    <row r="777" s="13" customFormat="1">
      <c r="A777" s="13"/>
      <c r="B777" s="237"/>
      <c r="C777" s="238"/>
      <c r="D777" s="233" t="s">
        <v>138</v>
      </c>
      <c r="E777" s="239" t="s">
        <v>19</v>
      </c>
      <c r="F777" s="240" t="s">
        <v>1382</v>
      </c>
      <c r="G777" s="238"/>
      <c r="H777" s="241">
        <v>10</v>
      </c>
      <c r="I777" s="242"/>
      <c r="J777" s="238"/>
      <c r="K777" s="238"/>
      <c r="L777" s="243"/>
      <c r="M777" s="244"/>
      <c r="N777" s="245"/>
      <c r="O777" s="245"/>
      <c r="P777" s="245"/>
      <c r="Q777" s="245"/>
      <c r="R777" s="245"/>
      <c r="S777" s="245"/>
      <c r="T777" s="246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7" t="s">
        <v>138</v>
      </c>
      <c r="AU777" s="247" t="s">
        <v>81</v>
      </c>
      <c r="AV777" s="13" t="s">
        <v>81</v>
      </c>
      <c r="AW777" s="13" t="s">
        <v>33</v>
      </c>
      <c r="AX777" s="13" t="s">
        <v>79</v>
      </c>
      <c r="AY777" s="247" t="s">
        <v>127</v>
      </c>
    </row>
    <row r="778" s="2" customFormat="1" ht="16.5" customHeight="1">
      <c r="A778" s="40"/>
      <c r="B778" s="41"/>
      <c r="C778" s="220" t="s">
        <v>1602</v>
      </c>
      <c r="D778" s="220" t="s">
        <v>130</v>
      </c>
      <c r="E778" s="221" t="s">
        <v>1603</v>
      </c>
      <c r="F778" s="222" t="s">
        <v>1604</v>
      </c>
      <c r="G778" s="223" t="s">
        <v>290</v>
      </c>
      <c r="H778" s="224">
        <v>429.31999999999999</v>
      </c>
      <c r="I778" s="225"/>
      <c r="J778" s="226">
        <f>ROUND(I778*H778,2)</f>
        <v>0</v>
      </c>
      <c r="K778" s="222" t="s">
        <v>134</v>
      </c>
      <c r="L778" s="46"/>
      <c r="M778" s="227" t="s">
        <v>19</v>
      </c>
      <c r="N778" s="228" t="s">
        <v>42</v>
      </c>
      <c r="O778" s="86"/>
      <c r="P778" s="229">
        <f>O778*H778</f>
        <v>0</v>
      </c>
      <c r="Q778" s="229">
        <v>0</v>
      </c>
      <c r="R778" s="229">
        <f>Q778*H778</f>
        <v>0</v>
      </c>
      <c r="S778" s="229">
        <v>0.070000000000000007</v>
      </c>
      <c r="T778" s="230">
        <f>S778*H778</f>
        <v>30.052400000000002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31" t="s">
        <v>150</v>
      </c>
      <c r="AT778" s="231" t="s">
        <v>130</v>
      </c>
      <c r="AU778" s="231" t="s">
        <v>81</v>
      </c>
      <c r="AY778" s="19" t="s">
        <v>127</v>
      </c>
      <c r="BE778" s="232">
        <f>IF(N778="základní",J778,0)</f>
        <v>0</v>
      </c>
      <c r="BF778" s="232">
        <f>IF(N778="snížená",J778,0)</f>
        <v>0</v>
      </c>
      <c r="BG778" s="232">
        <f>IF(N778="zákl. přenesená",J778,0)</f>
        <v>0</v>
      </c>
      <c r="BH778" s="232">
        <f>IF(N778="sníž. přenesená",J778,0)</f>
        <v>0</v>
      </c>
      <c r="BI778" s="232">
        <f>IF(N778="nulová",J778,0)</f>
        <v>0</v>
      </c>
      <c r="BJ778" s="19" t="s">
        <v>79</v>
      </c>
      <c r="BK778" s="232">
        <f>ROUND(I778*H778,2)</f>
        <v>0</v>
      </c>
      <c r="BL778" s="19" t="s">
        <v>150</v>
      </c>
      <c r="BM778" s="231" t="s">
        <v>1605</v>
      </c>
    </row>
    <row r="779" s="2" customFormat="1">
      <c r="A779" s="40"/>
      <c r="B779" s="41"/>
      <c r="C779" s="42"/>
      <c r="D779" s="233" t="s">
        <v>137</v>
      </c>
      <c r="E779" s="42"/>
      <c r="F779" s="234" t="s">
        <v>1606</v>
      </c>
      <c r="G779" s="42"/>
      <c r="H779" s="42"/>
      <c r="I779" s="138"/>
      <c r="J779" s="42"/>
      <c r="K779" s="42"/>
      <c r="L779" s="46"/>
      <c r="M779" s="235"/>
      <c r="N779" s="236"/>
      <c r="O779" s="86"/>
      <c r="P779" s="86"/>
      <c r="Q779" s="86"/>
      <c r="R779" s="86"/>
      <c r="S779" s="86"/>
      <c r="T779" s="87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T779" s="19" t="s">
        <v>137</v>
      </c>
      <c r="AU779" s="19" t="s">
        <v>81</v>
      </c>
    </row>
    <row r="780" s="14" customFormat="1">
      <c r="A780" s="14"/>
      <c r="B780" s="248"/>
      <c r="C780" s="249"/>
      <c r="D780" s="233" t="s">
        <v>138</v>
      </c>
      <c r="E780" s="250" t="s">
        <v>19</v>
      </c>
      <c r="F780" s="251" t="s">
        <v>1607</v>
      </c>
      <c r="G780" s="249"/>
      <c r="H780" s="250" t="s">
        <v>19</v>
      </c>
      <c r="I780" s="252"/>
      <c r="J780" s="249"/>
      <c r="K780" s="249"/>
      <c r="L780" s="253"/>
      <c r="M780" s="254"/>
      <c r="N780" s="255"/>
      <c r="O780" s="255"/>
      <c r="P780" s="255"/>
      <c r="Q780" s="255"/>
      <c r="R780" s="255"/>
      <c r="S780" s="255"/>
      <c r="T780" s="256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7" t="s">
        <v>138</v>
      </c>
      <c r="AU780" s="257" t="s">
        <v>81</v>
      </c>
      <c r="AV780" s="14" t="s">
        <v>79</v>
      </c>
      <c r="AW780" s="14" t="s">
        <v>33</v>
      </c>
      <c r="AX780" s="14" t="s">
        <v>71</v>
      </c>
      <c r="AY780" s="257" t="s">
        <v>127</v>
      </c>
    </row>
    <row r="781" s="13" customFormat="1">
      <c r="A781" s="13"/>
      <c r="B781" s="237"/>
      <c r="C781" s="238"/>
      <c r="D781" s="233" t="s">
        <v>138</v>
      </c>
      <c r="E781" s="239" t="s">
        <v>19</v>
      </c>
      <c r="F781" s="240" t="s">
        <v>1608</v>
      </c>
      <c r="G781" s="238"/>
      <c r="H781" s="241">
        <v>241.31999999999999</v>
      </c>
      <c r="I781" s="242"/>
      <c r="J781" s="238"/>
      <c r="K781" s="238"/>
      <c r="L781" s="243"/>
      <c r="M781" s="244"/>
      <c r="N781" s="245"/>
      <c r="O781" s="245"/>
      <c r="P781" s="245"/>
      <c r="Q781" s="245"/>
      <c r="R781" s="245"/>
      <c r="S781" s="245"/>
      <c r="T781" s="246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7" t="s">
        <v>138</v>
      </c>
      <c r="AU781" s="247" t="s">
        <v>81</v>
      </c>
      <c r="AV781" s="13" t="s">
        <v>81</v>
      </c>
      <c r="AW781" s="13" t="s">
        <v>33</v>
      </c>
      <c r="AX781" s="13" t="s">
        <v>71</v>
      </c>
      <c r="AY781" s="247" t="s">
        <v>127</v>
      </c>
    </row>
    <row r="782" s="13" customFormat="1">
      <c r="A782" s="13"/>
      <c r="B782" s="237"/>
      <c r="C782" s="238"/>
      <c r="D782" s="233" t="s">
        <v>138</v>
      </c>
      <c r="E782" s="239" t="s">
        <v>19</v>
      </c>
      <c r="F782" s="240" t="s">
        <v>1609</v>
      </c>
      <c r="G782" s="238"/>
      <c r="H782" s="241">
        <v>188</v>
      </c>
      <c r="I782" s="242"/>
      <c r="J782" s="238"/>
      <c r="K782" s="238"/>
      <c r="L782" s="243"/>
      <c r="M782" s="244"/>
      <c r="N782" s="245"/>
      <c r="O782" s="245"/>
      <c r="P782" s="245"/>
      <c r="Q782" s="245"/>
      <c r="R782" s="245"/>
      <c r="S782" s="245"/>
      <c r="T782" s="246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7" t="s">
        <v>138</v>
      </c>
      <c r="AU782" s="247" t="s">
        <v>81</v>
      </c>
      <c r="AV782" s="13" t="s">
        <v>81</v>
      </c>
      <c r="AW782" s="13" t="s">
        <v>33</v>
      </c>
      <c r="AX782" s="13" t="s">
        <v>71</v>
      </c>
      <c r="AY782" s="247" t="s">
        <v>127</v>
      </c>
    </row>
    <row r="783" s="15" customFormat="1">
      <c r="A783" s="15"/>
      <c r="B783" s="261"/>
      <c r="C783" s="262"/>
      <c r="D783" s="233" t="s">
        <v>138</v>
      </c>
      <c r="E783" s="263" t="s">
        <v>19</v>
      </c>
      <c r="F783" s="264" t="s">
        <v>323</v>
      </c>
      <c r="G783" s="262"/>
      <c r="H783" s="265">
        <v>429.31999999999999</v>
      </c>
      <c r="I783" s="266"/>
      <c r="J783" s="262"/>
      <c r="K783" s="262"/>
      <c r="L783" s="267"/>
      <c r="M783" s="268"/>
      <c r="N783" s="269"/>
      <c r="O783" s="269"/>
      <c r="P783" s="269"/>
      <c r="Q783" s="269"/>
      <c r="R783" s="269"/>
      <c r="S783" s="269"/>
      <c r="T783" s="270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T783" s="271" t="s">
        <v>138</v>
      </c>
      <c r="AU783" s="271" t="s">
        <v>81</v>
      </c>
      <c r="AV783" s="15" t="s">
        <v>150</v>
      </c>
      <c r="AW783" s="15" t="s">
        <v>33</v>
      </c>
      <c r="AX783" s="15" t="s">
        <v>79</v>
      </c>
      <c r="AY783" s="271" t="s">
        <v>127</v>
      </c>
    </row>
    <row r="784" s="2" customFormat="1" ht="16.5" customHeight="1">
      <c r="A784" s="40"/>
      <c r="B784" s="41"/>
      <c r="C784" s="220" t="s">
        <v>1610</v>
      </c>
      <c r="D784" s="220" t="s">
        <v>130</v>
      </c>
      <c r="E784" s="221" t="s">
        <v>1611</v>
      </c>
      <c r="F784" s="222" t="s">
        <v>1612</v>
      </c>
      <c r="G784" s="223" t="s">
        <v>290</v>
      </c>
      <c r="H784" s="224">
        <v>70.5</v>
      </c>
      <c r="I784" s="225"/>
      <c r="J784" s="226">
        <f>ROUND(I784*H784,2)</f>
        <v>0</v>
      </c>
      <c r="K784" s="222" t="s">
        <v>134</v>
      </c>
      <c r="L784" s="46"/>
      <c r="M784" s="227" t="s">
        <v>19</v>
      </c>
      <c r="N784" s="228" t="s">
        <v>42</v>
      </c>
      <c r="O784" s="86"/>
      <c r="P784" s="229">
        <f>O784*H784</f>
        <v>0</v>
      </c>
      <c r="Q784" s="229">
        <v>0</v>
      </c>
      <c r="R784" s="229">
        <f>Q784*H784</f>
        <v>0</v>
      </c>
      <c r="S784" s="229">
        <v>0</v>
      </c>
      <c r="T784" s="230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31" t="s">
        <v>150</v>
      </c>
      <c r="AT784" s="231" t="s">
        <v>130</v>
      </c>
      <c r="AU784" s="231" t="s">
        <v>81</v>
      </c>
      <c r="AY784" s="19" t="s">
        <v>127</v>
      </c>
      <c r="BE784" s="232">
        <f>IF(N784="základní",J784,0)</f>
        <v>0</v>
      </c>
      <c r="BF784" s="232">
        <f>IF(N784="snížená",J784,0)</f>
        <v>0</v>
      </c>
      <c r="BG784" s="232">
        <f>IF(N784="zákl. přenesená",J784,0)</f>
        <v>0</v>
      </c>
      <c r="BH784" s="232">
        <f>IF(N784="sníž. přenesená",J784,0)</f>
        <v>0</v>
      </c>
      <c r="BI784" s="232">
        <f>IF(N784="nulová",J784,0)</f>
        <v>0</v>
      </c>
      <c r="BJ784" s="19" t="s">
        <v>79</v>
      </c>
      <c r="BK784" s="232">
        <f>ROUND(I784*H784,2)</f>
        <v>0</v>
      </c>
      <c r="BL784" s="19" t="s">
        <v>150</v>
      </c>
      <c r="BM784" s="231" t="s">
        <v>1613</v>
      </c>
    </row>
    <row r="785" s="2" customFormat="1">
      <c r="A785" s="40"/>
      <c r="B785" s="41"/>
      <c r="C785" s="42"/>
      <c r="D785" s="233" t="s">
        <v>137</v>
      </c>
      <c r="E785" s="42"/>
      <c r="F785" s="234" t="s">
        <v>1612</v>
      </c>
      <c r="G785" s="42"/>
      <c r="H785" s="42"/>
      <c r="I785" s="138"/>
      <c r="J785" s="42"/>
      <c r="K785" s="42"/>
      <c r="L785" s="46"/>
      <c r="M785" s="235"/>
      <c r="N785" s="236"/>
      <c r="O785" s="86"/>
      <c r="P785" s="86"/>
      <c r="Q785" s="86"/>
      <c r="R785" s="86"/>
      <c r="S785" s="86"/>
      <c r="T785" s="87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T785" s="19" t="s">
        <v>137</v>
      </c>
      <c r="AU785" s="19" t="s">
        <v>81</v>
      </c>
    </row>
    <row r="786" s="13" customFormat="1">
      <c r="A786" s="13"/>
      <c r="B786" s="237"/>
      <c r="C786" s="238"/>
      <c r="D786" s="233" t="s">
        <v>138</v>
      </c>
      <c r="E786" s="239" t="s">
        <v>19</v>
      </c>
      <c r="F786" s="240" t="s">
        <v>1614</v>
      </c>
      <c r="G786" s="238"/>
      <c r="H786" s="241">
        <v>70.5</v>
      </c>
      <c r="I786" s="242"/>
      <c r="J786" s="238"/>
      <c r="K786" s="238"/>
      <c r="L786" s="243"/>
      <c r="M786" s="244"/>
      <c r="N786" s="245"/>
      <c r="O786" s="245"/>
      <c r="P786" s="245"/>
      <c r="Q786" s="245"/>
      <c r="R786" s="245"/>
      <c r="S786" s="245"/>
      <c r="T786" s="246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7" t="s">
        <v>138</v>
      </c>
      <c r="AU786" s="247" t="s">
        <v>81</v>
      </c>
      <c r="AV786" s="13" t="s">
        <v>81</v>
      </c>
      <c r="AW786" s="13" t="s">
        <v>33</v>
      </c>
      <c r="AX786" s="13" t="s">
        <v>79</v>
      </c>
      <c r="AY786" s="247" t="s">
        <v>127</v>
      </c>
    </row>
    <row r="787" s="2" customFormat="1" ht="16.5" customHeight="1">
      <c r="A787" s="40"/>
      <c r="B787" s="41"/>
      <c r="C787" s="220" t="s">
        <v>1615</v>
      </c>
      <c r="D787" s="220" t="s">
        <v>130</v>
      </c>
      <c r="E787" s="221" t="s">
        <v>1616</v>
      </c>
      <c r="F787" s="222" t="s">
        <v>1617</v>
      </c>
      <c r="G787" s="223" t="s">
        <v>363</v>
      </c>
      <c r="H787" s="224">
        <v>124.40000000000001</v>
      </c>
      <c r="I787" s="225"/>
      <c r="J787" s="226">
        <f>ROUND(I787*H787,2)</f>
        <v>0</v>
      </c>
      <c r="K787" s="222" t="s">
        <v>134</v>
      </c>
      <c r="L787" s="46"/>
      <c r="M787" s="227" t="s">
        <v>19</v>
      </c>
      <c r="N787" s="228" t="s">
        <v>42</v>
      </c>
      <c r="O787" s="86"/>
      <c r="P787" s="229">
        <f>O787*H787</f>
        <v>0</v>
      </c>
      <c r="Q787" s="229">
        <v>0</v>
      </c>
      <c r="R787" s="229">
        <f>Q787*H787</f>
        <v>0</v>
      </c>
      <c r="S787" s="229">
        <v>0</v>
      </c>
      <c r="T787" s="230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31" t="s">
        <v>150</v>
      </c>
      <c r="AT787" s="231" t="s">
        <v>130</v>
      </c>
      <c r="AU787" s="231" t="s">
        <v>81</v>
      </c>
      <c r="AY787" s="19" t="s">
        <v>127</v>
      </c>
      <c r="BE787" s="232">
        <f>IF(N787="základní",J787,0)</f>
        <v>0</v>
      </c>
      <c r="BF787" s="232">
        <f>IF(N787="snížená",J787,0)</f>
        <v>0</v>
      </c>
      <c r="BG787" s="232">
        <f>IF(N787="zákl. přenesená",J787,0)</f>
        <v>0</v>
      </c>
      <c r="BH787" s="232">
        <f>IF(N787="sníž. přenesená",J787,0)</f>
        <v>0</v>
      </c>
      <c r="BI787" s="232">
        <f>IF(N787="nulová",J787,0)</f>
        <v>0</v>
      </c>
      <c r="BJ787" s="19" t="s">
        <v>79</v>
      </c>
      <c r="BK787" s="232">
        <f>ROUND(I787*H787,2)</f>
        <v>0</v>
      </c>
      <c r="BL787" s="19" t="s">
        <v>150</v>
      </c>
      <c r="BM787" s="231" t="s">
        <v>1618</v>
      </c>
    </row>
    <row r="788" s="2" customFormat="1">
      <c r="A788" s="40"/>
      <c r="B788" s="41"/>
      <c r="C788" s="42"/>
      <c r="D788" s="233" t="s">
        <v>137</v>
      </c>
      <c r="E788" s="42"/>
      <c r="F788" s="234" t="s">
        <v>1619</v>
      </c>
      <c r="G788" s="42"/>
      <c r="H788" s="42"/>
      <c r="I788" s="138"/>
      <c r="J788" s="42"/>
      <c r="K788" s="42"/>
      <c r="L788" s="46"/>
      <c r="M788" s="235"/>
      <c r="N788" s="236"/>
      <c r="O788" s="86"/>
      <c r="P788" s="86"/>
      <c r="Q788" s="86"/>
      <c r="R788" s="86"/>
      <c r="S788" s="86"/>
      <c r="T788" s="87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T788" s="19" t="s">
        <v>137</v>
      </c>
      <c r="AU788" s="19" t="s">
        <v>81</v>
      </c>
    </row>
    <row r="789" s="13" customFormat="1">
      <c r="A789" s="13"/>
      <c r="B789" s="237"/>
      <c r="C789" s="238"/>
      <c r="D789" s="233" t="s">
        <v>138</v>
      </c>
      <c r="E789" s="239" t="s">
        <v>19</v>
      </c>
      <c r="F789" s="240" t="s">
        <v>1487</v>
      </c>
      <c r="G789" s="238"/>
      <c r="H789" s="241">
        <v>94</v>
      </c>
      <c r="I789" s="242"/>
      <c r="J789" s="238"/>
      <c r="K789" s="238"/>
      <c r="L789" s="243"/>
      <c r="M789" s="244"/>
      <c r="N789" s="245"/>
      <c r="O789" s="245"/>
      <c r="P789" s="245"/>
      <c r="Q789" s="245"/>
      <c r="R789" s="245"/>
      <c r="S789" s="245"/>
      <c r="T789" s="246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7" t="s">
        <v>138</v>
      </c>
      <c r="AU789" s="247" t="s">
        <v>81</v>
      </c>
      <c r="AV789" s="13" t="s">
        <v>81</v>
      </c>
      <c r="AW789" s="13" t="s">
        <v>33</v>
      </c>
      <c r="AX789" s="13" t="s">
        <v>71</v>
      </c>
      <c r="AY789" s="247" t="s">
        <v>127</v>
      </c>
    </row>
    <row r="790" s="13" customFormat="1">
      <c r="A790" s="13"/>
      <c r="B790" s="237"/>
      <c r="C790" s="238"/>
      <c r="D790" s="233" t="s">
        <v>138</v>
      </c>
      <c r="E790" s="239" t="s">
        <v>19</v>
      </c>
      <c r="F790" s="240" t="s">
        <v>1620</v>
      </c>
      <c r="G790" s="238"/>
      <c r="H790" s="241">
        <v>30.399999999999999</v>
      </c>
      <c r="I790" s="242"/>
      <c r="J790" s="238"/>
      <c r="K790" s="238"/>
      <c r="L790" s="243"/>
      <c r="M790" s="244"/>
      <c r="N790" s="245"/>
      <c r="O790" s="245"/>
      <c r="P790" s="245"/>
      <c r="Q790" s="245"/>
      <c r="R790" s="245"/>
      <c r="S790" s="245"/>
      <c r="T790" s="246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7" t="s">
        <v>138</v>
      </c>
      <c r="AU790" s="247" t="s">
        <v>81</v>
      </c>
      <c r="AV790" s="13" t="s">
        <v>81</v>
      </c>
      <c r="AW790" s="13" t="s">
        <v>33</v>
      </c>
      <c r="AX790" s="13" t="s">
        <v>71</v>
      </c>
      <c r="AY790" s="247" t="s">
        <v>127</v>
      </c>
    </row>
    <row r="791" s="15" customFormat="1">
      <c r="A791" s="15"/>
      <c r="B791" s="261"/>
      <c r="C791" s="262"/>
      <c r="D791" s="233" t="s">
        <v>138</v>
      </c>
      <c r="E791" s="263" t="s">
        <v>19</v>
      </c>
      <c r="F791" s="264" t="s">
        <v>323</v>
      </c>
      <c r="G791" s="262"/>
      <c r="H791" s="265">
        <v>124.40000000000001</v>
      </c>
      <c r="I791" s="266"/>
      <c r="J791" s="262"/>
      <c r="K791" s="262"/>
      <c r="L791" s="267"/>
      <c r="M791" s="268"/>
      <c r="N791" s="269"/>
      <c r="O791" s="269"/>
      <c r="P791" s="269"/>
      <c r="Q791" s="269"/>
      <c r="R791" s="269"/>
      <c r="S791" s="269"/>
      <c r="T791" s="270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271" t="s">
        <v>138</v>
      </c>
      <c r="AU791" s="271" t="s">
        <v>81</v>
      </c>
      <c r="AV791" s="15" t="s">
        <v>150</v>
      </c>
      <c r="AW791" s="15" t="s">
        <v>33</v>
      </c>
      <c r="AX791" s="15" t="s">
        <v>79</v>
      </c>
      <c r="AY791" s="271" t="s">
        <v>127</v>
      </c>
    </row>
    <row r="792" s="2" customFormat="1" ht="16.5" customHeight="1">
      <c r="A792" s="40"/>
      <c r="B792" s="41"/>
      <c r="C792" s="220" t="s">
        <v>1621</v>
      </c>
      <c r="D792" s="220" t="s">
        <v>130</v>
      </c>
      <c r="E792" s="221" t="s">
        <v>1622</v>
      </c>
      <c r="F792" s="222" t="s">
        <v>1623</v>
      </c>
      <c r="G792" s="223" t="s">
        <v>290</v>
      </c>
      <c r="H792" s="224">
        <v>214.66</v>
      </c>
      <c r="I792" s="225"/>
      <c r="J792" s="226">
        <f>ROUND(I792*H792,2)</f>
        <v>0</v>
      </c>
      <c r="K792" s="222" t="s">
        <v>134</v>
      </c>
      <c r="L792" s="46"/>
      <c r="M792" s="227" t="s">
        <v>19</v>
      </c>
      <c r="N792" s="228" t="s">
        <v>42</v>
      </c>
      <c r="O792" s="86"/>
      <c r="P792" s="229">
        <f>O792*H792</f>
        <v>0</v>
      </c>
      <c r="Q792" s="229">
        <v>0.019429999999999999</v>
      </c>
      <c r="R792" s="229">
        <f>Q792*H792</f>
        <v>4.1708438000000001</v>
      </c>
      <c r="S792" s="229">
        <v>0</v>
      </c>
      <c r="T792" s="230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31" t="s">
        <v>150</v>
      </c>
      <c r="AT792" s="231" t="s">
        <v>130</v>
      </c>
      <c r="AU792" s="231" t="s">
        <v>81</v>
      </c>
      <c r="AY792" s="19" t="s">
        <v>127</v>
      </c>
      <c r="BE792" s="232">
        <f>IF(N792="základní",J792,0)</f>
        <v>0</v>
      </c>
      <c r="BF792" s="232">
        <f>IF(N792="snížená",J792,0)</f>
        <v>0</v>
      </c>
      <c r="BG792" s="232">
        <f>IF(N792="zákl. přenesená",J792,0)</f>
        <v>0</v>
      </c>
      <c r="BH792" s="232">
        <f>IF(N792="sníž. přenesená",J792,0)</f>
        <v>0</v>
      </c>
      <c r="BI792" s="232">
        <f>IF(N792="nulová",J792,0)</f>
        <v>0</v>
      </c>
      <c r="BJ792" s="19" t="s">
        <v>79</v>
      </c>
      <c r="BK792" s="232">
        <f>ROUND(I792*H792,2)</f>
        <v>0</v>
      </c>
      <c r="BL792" s="19" t="s">
        <v>150</v>
      </c>
      <c r="BM792" s="231" t="s">
        <v>1624</v>
      </c>
    </row>
    <row r="793" s="2" customFormat="1">
      <c r="A793" s="40"/>
      <c r="B793" s="41"/>
      <c r="C793" s="42"/>
      <c r="D793" s="233" t="s">
        <v>137</v>
      </c>
      <c r="E793" s="42"/>
      <c r="F793" s="234" t="s">
        <v>1625</v>
      </c>
      <c r="G793" s="42"/>
      <c r="H793" s="42"/>
      <c r="I793" s="138"/>
      <c r="J793" s="42"/>
      <c r="K793" s="42"/>
      <c r="L793" s="46"/>
      <c r="M793" s="235"/>
      <c r="N793" s="236"/>
      <c r="O793" s="86"/>
      <c r="P793" s="86"/>
      <c r="Q793" s="86"/>
      <c r="R793" s="86"/>
      <c r="S793" s="86"/>
      <c r="T793" s="87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T793" s="19" t="s">
        <v>137</v>
      </c>
      <c r="AU793" s="19" t="s">
        <v>81</v>
      </c>
    </row>
    <row r="794" s="14" customFormat="1">
      <c r="A794" s="14"/>
      <c r="B794" s="248"/>
      <c r="C794" s="249"/>
      <c r="D794" s="233" t="s">
        <v>138</v>
      </c>
      <c r="E794" s="250" t="s">
        <v>19</v>
      </c>
      <c r="F794" s="251" t="s">
        <v>1626</v>
      </c>
      <c r="G794" s="249"/>
      <c r="H794" s="250" t="s">
        <v>19</v>
      </c>
      <c r="I794" s="252"/>
      <c r="J794" s="249"/>
      <c r="K794" s="249"/>
      <c r="L794" s="253"/>
      <c r="M794" s="254"/>
      <c r="N794" s="255"/>
      <c r="O794" s="255"/>
      <c r="P794" s="255"/>
      <c r="Q794" s="255"/>
      <c r="R794" s="255"/>
      <c r="S794" s="255"/>
      <c r="T794" s="256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7" t="s">
        <v>138</v>
      </c>
      <c r="AU794" s="257" t="s">
        <v>81</v>
      </c>
      <c r="AV794" s="14" t="s">
        <v>79</v>
      </c>
      <c r="AW794" s="14" t="s">
        <v>33</v>
      </c>
      <c r="AX794" s="14" t="s">
        <v>71</v>
      </c>
      <c r="AY794" s="257" t="s">
        <v>127</v>
      </c>
    </row>
    <row r="795" s="13" customFormat="1">
      <c r="A795" s="13"/>
      <c r="B795" s="237"/>
      <c r="C795" s="238"/>
      <c r="D795" s="233" t="s">
        <v>138</v>
      </c>
      <c r="E795" s="239" t="s">
        <v>19</v>
      </c>
      <c r="F795" s="240" t="s">
        <v>1627</v>
      </c>
      <c r="G795" s="238"/>
      <c r="H795" s="241">
        <v>120.66</v>
      </c>
      <c r="I795" s="242"/>
      <c r="J795" s="238"/>
      <c r="K795" s="238"/>
      <c r="L795" s="243"/>
      <c r="M795" s="244"/>
      <c r="N795" s="245"/>
      <c r="O795" s="245"/>
      <c r="P795" s="245"/>
      <c r="Q795" s="245"/>
      <c r="R795" s="245"/>
      <c r="S795" s="245"/>
      <c r="T795" s="246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7" t="s">
        <v>138</v>
      </c>
      <c r="AU795" s="247" t="s">
        <v>81</v>
      </c>
      <c r="AV795" s="13" t="s">
        <v>81</v>
      </c>
      <c r="AW795" s="13" t="s">
        <v>33</v>
      </c>
      <c r="AX795" s="13" t="s">
        <v>71</v>
      </c>
      <c r="AY795" s="247" t="s">
        <v>127</v>
      </c>
    </row>
    <row r="796" s="13" customFormat="1">
      <c r="A796" s="13"/>
      <c r="B796" s="237"/>
      <c r="C796" s="238"/>
      <c r="D796" s="233" t="s">
        <v>138</v>
      </c>
      <c r="E796" s="239" t="s">
        <v>19</v>
      </c>
      <c r="F796" s="240" t="s">
        <v>1628</v>
      </c>
      <c r="G796" s="238"/>
      <c r="H796" s="241">
        <v>94</v>
      </c>
      <c r="I796" s="242"/>
      <c r="J796" s="238"/>
      <c r="K796" s="238"/>
      <c r="L796" s="243"/>
      <c r="M796" s="244"/>
      <c r="N796" s="245"/>
      <c r="O796" s="245"/>
      <c r="P796" s="245"/>
      <c r="Q796" s="245"/>
      <c r="R796" s="245"/>
      <c r="S796" s="245"/>
      <c r="T796" s="246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7" t="s">
        <v>138</v>
      </c>
      <c r="AU796" s="247" t="s">
        <v>81</v>
      </c>
      <c r="AV796" s="13" t="s">
        <v>81</v>
      </c>
      <c r="AW796" s="13" t="s">
        <v>33</v>
      </c>
      <c r="AX796" s="13" t="s">
        <v>71</v>
      </c>
      <c r="AY796" s="247" t="s">
        <v>127</v>
      </c>
    </row>
    <row r="797" s="15" customFormat="1">
      <c r="A797" s="15"/>
      <c r="B797" s="261"/>
      <c r="C797" s="262"/>
      <c r="D797" s="233" t="s">
        <v>138</v>
      </c>
      <c r="E797" s="263" t="s">
        <v>19</v>
      </c>
      <c r="F797" s="264" t="s">
        <v>323</v>
      </c>
      <c r="G797" s="262"/>
      <c r="H797" s="265">
        <v>214.66</v>
      </c>
      <c r="I797" s="266"/>
      <c r="J797" s="262"/>
      <c r="K797" s="262"/>
      <c r="L797" s="267"/>
      <c r="M797" s="268"/>
      <c r="N797" s="269"/>
      <c r="O797" s="269"/>
      <c r="P797" s="269"/>
      <c r="Q797" s="269"/>
      <c r="R797" s="269"/>
      <c r="S797" s="269"/>
      <c r="T797" s="270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T797" s="271" t="s">
        <v>138</v>
      </c>
      <c r="AU797" s="271" t="s">
        <v>81</v>
      </c>
      <c r="AV797" s="15" t="s">
        <v>150</v>
      </c>
      <c r="AW797" s="15" t="s">
        <v>33</v>
      </c>
      <c r="AX797" s="15" t="s">
        <v>79</v>
      </c>
      <c r="AY797" s="271" t="s">
        <v>127</v>
      </c>
    </row>
    <row r="798" s="2" customFormat="1" ht="16.5" customHeight="1">
      <c r="A798" s="40"/>
      <c r="B798" s="41"/>
      <c r="C798" s="220" t="s">
        <v>1629</v>
      </c>
      <c r="D798" s="220" t="s">
        <v>130</v>
      </c>
      <c r="E798" s="221" t="s">
        <v>1630</v>
      </c>
      <c r="F798" s="222" t="s">
        <v>1631</v>
      </c>
      <c r="G798" s="223" t="s">
        <v>290</v>
      </c>
      <c r="H798" s="224">
        <v>214.66</v>
      </c>
      <c r="I798" s="225"/>
      <c r="J798" s="226">
        <f>ROUND(I798*H798,2)</f>
        <v>0</v>
      </c>
      <c r="K798" s="222" t="s">
        <v>134</v>
      </c>
      <c r="L798" s="46"/>
      <c r="M798" s="227" t="s">
        <v>19</v>
      </c>
      <c r="N798" s="228" t="s">
        <v>42</v>
      </c>
      <c r="O798" s="86"/>
      <c r="P798" s="229">
        <f>O798*H798</f>
        <v>0</v>
      </c>
      <c r="Q798" s="229">
        <v>0.058279999999999998</v>
      </c>
      <c r="R798" s="229">
        <f>Q798*H798</f>
        <v>12.510384799999999</v>
      </c>
      <c r="S798" s="229">
        <v>0</v>
      </c>
      <c r="T798" s="230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31" t="s">
        <v>150</v>
      </c>
      <c r="AT798" s="231" t="s">
        <v>130</v>
      </c>
      <c r="AU798" s="231" t="s">
        <v>81</v>
      </c>
      <c r="AY798" s="19" t="s">
        <v>127</v>
      </c>
      <c r="BE798" s="232">
        <f>IF(N798="základní",J798,0)</f>
        <v>0</v>
      </c>
      <c r="BF798" s="232">
        <f>IF(N798="snížená",J798,0)</f>
        <v>0</v>
      </c>
      <c r="BG798" s="232">
        <f>IF(N798="zákl. přenesená",J798,0)</f>
        <v>0</v>
      </c>
      <c r="BH798" s="232">
        <f>IF(N798="sníž. přenesená",J798,0)</f>
        <v>0</v>
      </c>
      <c r="BI798" s="232">
        <f>IF(N798="nulová",J798,0)</f>
        <v>0</v>
      </c>
      <c r="BJ798" s="19" t="s">
        <v>79</v>
      </c>
      <c r="BK798" s="232">
        <f>ROUND(I798*H798,2)</f>
        <v>0</v>
      </c>
      <c r="BL798" s="19" t="s">
        <v>150</v>
      </c>
      <c r="BM798" s="231" t="s">
        <v>1632</v>
      </c>
    </row>
    <row r="799" s="2" customFormat="1">
      <c r="A799" s="40"/>
      <c r="B799" s="41"/>
      <c r="C799" s="42"/>
      <c r="D799" s="233" t="s">
        <v>137</v>
      </c>
      <c r="E799" s="42"/>
      <c r="F799" s="234" t="s">
        <v>1633</v>
      </c>
      <c r="G799" s="42"/>
      <c r="H799" s="42"/>
      <c r="I799" s="138"/>
      <c r="J799" s="42"/>
      <c r="K799" s="42"/>
      <c r="L799" s="46"/>
      <c r="M799" s="235"/>
      <c r="N799" s="236"/>
      <c r="O799" s="86"/>
      <c r="P799" s="86"/>
      <c r="Q799" s="86"/>
      <c r="R799" s="86"/>
      <c r="S799" s="86"/>
      <c r="T799" s="87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T799" s="19" t="s">
        <v>137</v>
      </c>
      <c r="AU799" s="19" t="s">
        <v>81</v>
      </c>
    </row>
    <row r="800" s="14" customFormat="1">
      <c r="A800" s="14"/>
      <c r="B800" s="248"/>
      <c r="C800" s="249"/>
      <c r="D800" s="233" t="s">
        <v>138</v>
      </c>
      <c r="E800" s="250" t="s">
        <v>19</v>
      </c>
      <c r="F800" s="251" t="s">
        <v>1626</v>
      </c>
      <c r="G800" s="249"/>
      <c r="H800" s="250" t="s">
        <v>19</v>
      </c>
      <c r="I800" s="252"/>
      <c r="J800" s="249"/>
      <c r="K800" s="249"/>
      <c r="L800" s="253"/>
      <c r="M800" s="254"/>
      <c r="N800" s="255"/>
      <c r="O800" s="255"/>
      <c r="P800" s="255"/>
      <c r="Q800" s="255"/>
      <c r="R800" s="255"/>
      <c r="S800" s="255"/>
      <c r="T800" s="256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7" t="s">
        <v>138</v>
      </c>
      <c r="AU800" s="257" t="s">
        <v>81</v>
      </c>
      <c r="AV800" s="14" t="s">
        <v>79</v>
      </c>
      <c r="AW800" s="14" t="s">
        <v>33</v>
      </c>
      <c r="AX800" s="14" t="s">
        <v>71</v>
      </c>
      <c r="AY800" s="257" t="s">
        <v>127</v>
      </c>
    </row>
    <row r="801" s="13" customFormat="1">
      <c r="A801" s="13"/>
      <c r="B801" s="237"/>
      <c r="C801" s="238"/>
      <c r="D801" s="233" t="s">
        <v>138</v>
      </c>
      <c r="E801" s="239" t="s">
        <v>19</v>
      </c>
      <c r="F801" s="240" t="s">
        <v>1627</v>
      </c>
      <c r="G801" s="238"/>
      <c r="H801" s="241">
        <v>120.66</v>
      </c>
      <c r="I801" s="242"/>
      <c r="J801" s="238"/>
      <c r="K801" s="238"/>
      <c r="L801" s="243"/>
      <c r="M801" s="244"/>
      <c r="N801" s="245"/>
      <c r="O801" s="245"/>
      <c r="P801" s="245"/>
      <c r="Q801" s="245"/>
      <c r="R801" s="245"/>
      <c r="S801" s="245"/>
      <c r="T801" s="246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7" t="s">
        <v>138</v>
      </c>
      <c r="AU801" s="247" t="s">
        <v>81</v>
      </c>
      <c r="AV801" s="13" t="s">
        <v>81</v>
      </c>
      <c r="AW801" s="13" t="s">
        <v>33</v>
      </c>
      <c r="AX801" s="13" t="s">
        <v>71</v>
      </c>
      <c r="AY801" s="247" t="s">
        <v>127</v>
      </c>
    </row>
    <row r="802" s="13" customFormat="1">
      <c r="A802" s="13"/>
      <c r="B802" s="237"/>
      <c r="C802" s="238"/>
      <c r="D802" s="233" t="s">
        <v>138</v>
      </c>
      <c r="E802" s="239" t="s">
        <v>19</v>
      </c>
      <c r="F802" s="240" t="s">
        <v>1628</v>
      </c>
      <c r="G802" s="238"/>
      <c r="H802" s="241">
        <v>94</v>
      </c>
      <c r="I802" s="242"/>
      <c r="J802" s="238"/>
      <c r="K802" s="238"/>
      <c r="L802" s="243"/>
      <c r="M802" s="244"/>
      <c r="N802" s="245"/>
      <c r="O802" s="245"/>
      <c r="P802" s="245"/>
      <c r="Q802" s="245"/>
      <c r="R802" s="245"/>
      <c r="S802" s="245"/>
      <c r="T802" s="246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7" t="s">
        <v>138</v>
      </c>
      <c r="AU802" s="247" t="s">
        <v>81</v>
      </c>
      <c r="AV802" s="13" t="s">
        <v>81</v>
      </c>
      <c r="AW802" s="13" t="s">
        <v>33</v>
      </c>
      <c r="AX802" s="13" t="s">
        <v>71</v>
      </c>
      <c r="AY802" s="247" t="s">
        <v>127</v>
      </c>
    </row>
    <row r="803" s="15" customFormat="1">
      <c r="A803" s="15"/>
      <c r="B803" s="261"/>
      <c r="C803" s="262"/>
      <c r="D803" s="233" t="s">
        <v>138</v>
      </c>
      <c r="E803" s="263" t="s">
        <v>19</v>
      </c>
      <c r="F803" s="264" t="s">
        <v>323</v>
      </c>
      <c r="G803" s="262"/>
      <c r="H803" s="265">
        <v>214.66</v>
      </c>
      <c r="I803" s="266"/>
      <c r="J803" s="262"/>
      <c r="K803" s="262"/>
      <c r="L803" s="267"/>
      <c r="M803" s="268"/>
      <c r="N803" s="269"/>
      <c r="O803" s="269"/>
      <c r="P803" s="269"/>
      <c r="Q803" s="269"/>
      <c r="R803" s="269"/>
      <c r="S803" s="269"/>
      <c r="T803" s="270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71" t="s">
        <v>138</v>
      </c>
      <c r="AU803" s="271" t="s">
        <v>81</v>
      </c>
      <c r="AV803" s="15" t="s">
        <v>150</v>
      </c>
      <c r="AW803" s="15" t="s">
        <v>33</v>
      </c>
      <c r="AX803" s="15" t="s">
        <v>79</v>
      </c>
      <c r="AY803" s="271" t="s">
        <v>127</v>
      </c>
    </row>
    <row r="804" s="2" customFormat="1" ht="16.5" customHeight="1">
      <c r="A804" s="40"/>
      <c r="B804" s="41"/>
      <c r="C804" s="220" t="s">
        <v>1634</v>
      </c>
      <c r="D804" s="220" t="s">
        <v>130</v>
      </c>
      <c r="E804" s="221" t="s">
        <v>1635</v>
      </c>
      <c r="F804" s="222" t="s">
        <v>1636</v>
      </c>
      <c r="G804" s="223" t="s">
        <v>290</v>
      </c>
      <c r="H804" s="224">
        <v>429.31999999999999</v>
      </c>
      <c r="I804" s="225"/>
      <c r="J804" s="226">
        <f>ROUND(I804*H804,2)</f>
        <v>0</v>
      </c>
      <c r="K804" s="222" t="s">
        <v>134</v>
      </c>
      <c r="L804" s="46"/>
      <c r="M804" s="227" t="s">
        <v>19</v>
      </c>
      <c r="N804" s="228" t="s">
        <v>42</v>
      </c>
      <c r="O804" s="86"/>
      <c r="P804" s="229">
        <f>O804*H804</f>
        <v>0</v>
      </c>
      <c r="Q804" s="229">
        <v>0.0035599999999999998</v>
      </c>
      <c r="R804" s="229">
        <f>Q804*H804</f>
        <v>1.5283791999999998</v>
      </c>
      <c r="S804" s="229">
        <v>0</v>
      </c>
      <c r="T804" s="230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31" t="s">
        <v>150</v>
      </c>
      <c r="AT804" s="231" t="s">
        <v>130</v>
      </c>
      <c r="AU804" s="231" t="s">
        <v>81</v>
      </c>
      <c r="AY804" s="19" t="s">
        <v>127</v>
      </c>
      <c r="BE804" s="232">
        <f>IF(N804="základní",J804,0)</f>
        <v>0</v>
      </c>
      <c r="BF804" s="232">
        <f>IF(N804="snížená",J804,0)</f>
        <v>0</v>
      </c>
      <c r="BG804" s="232">
        <f>IF(N804="zákl. přenesená",J804,0)</f>
        <v>0</v>
      </c>
      <c r="BH804" s="232">
        <f>IF(N804="sníž. přenesená",J804,0)</f>
        <v>0</v>
      </c>
      <c r="BI804" s="232">
        <f>IF(N804="nulová",J804,0)</f>
        <v>0</v>
      </c>
      <c r="BJ804" s="19" t="s">
        <v>79</v>
      </c>
      <c r="BK804" s="232">
        <f>ROUND(I804*H804,2)</f>
        <v>0</v>
      </c>
      <c r="BL804" s="19" t="s">
        <v>150</v>
      </c>
      <c r="BM804" s="231" t="s">
        <v>1637</v>
      </c>
    </row>
    <row r="805" s="2" customFormat="1">
      <c r="A805" s="40"/>
      <c r="B805" s="41"/>
      <c r="C805" s="42"/>
      <c r="D805" s="233" t="s">
        <v>137</v>
      </c>
      <c r="E805" s="42"/>
      <c r="F805" s="234" t="s">
        <v>1638</v>
      </c>
      <c r="G805" s="42"/>
      <c r="H805" s="42"/>
      <c r="I805" s="138"/>
      <c r="J805" s="42"/>
      <c r="K805" s="42"/>
      <c r="L805" s="46"/>
      <c r="M805" s="235"/>
      <c r="N805" s="236"/>
      <c r="O805" s="86"/>
      <c r="P805" s="86"/>
      <c r="Q805" s="86"/>
      <c r="R805" s="86"/>
      <c r="S805" s="86"/>
      <c r="T805" s="87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T805" s="19" t="s">
        <v>137</v>
      </c>
      <c r="AU805" s="19" t="s">
        <v>81</v>
      </c>
    </row>
    <row r="806" s="13" customFormat="1">
      <c r="A806" s="13"/>
      <c r="B806" s="237"/>
      <c r="C806" s="238"/>
      <c r="D806" s="233" t="s">
        <v>138</v>
      </c>
      <c r="E806" s="239" t="s">
        <v>19</v>
      </c>
      <c r="F806" s="240" t="s">
        <v>1608</v>
      </c>
      <c r="G806" s="238"/>
      <c r="H806" s="241">
        <v>241.31999999999999</v>
      </c>
      <c r="I806" s="242"/>
      <c r="J806" s="238"/>
      <c r="K806" s="238"/>
      <c r="L806" s="243"/>
      <c r="M806" s="244"/>
      <c r="N806" s="245"/>
      <c r="O806" s="245"/>
      <c r="P806" s="245"/>
      <c r="Q806" s="245"/>
      <c r="R806" s="245"/>
      <c r="S806" s="245"/>
      <c r="T806" s="246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7" t="s">
        <v>138</v>
      </c>
      <c r="AU806" s="247" t="s">
        <v>81</v>
      </c>
      <c r="AV806" s="13" t="s">
        <v>81</v>
      </c>
      <c r="AW806" s="13" t="s">
        <v>33</v>
      </c>
      <c r="AX806" s="13" t="s">
        <v>71</v>
      </c>
      <c r="AY806" s="247" t="s">
        <v>127</v>
      </c>
    </row>
    <row r="807" s="13" customFormat="1">
      <c r="A807" s="13"/>
      <c r="B807" s="237"/>
      <c r="C807" s="238"/>
      <c r="D807" s="233" t="s">
        <v>138</v>
      </c>
      <c r="E807" s="239" t="s">
        <v>19</v>
      </c>
      <c r="F807" s="240" t="s">
        <v>1609</v>
      </c>
      <c r="G807" s="238"/>
      <c r="H807" s="241">
        <v>188</v>
      </c>
      <c r="I807" s="242"/>
      <c r="J807" s="238"/>
      <c r="K807" s="238"/>
      <c r="L807" s="243"/>
      <c r="M807" s="244"/>
      <c r="N807" s="245"/>
      <c r="O807" s="245"/>
      <c r="P807" s="245"/>
      <c r="Q807" s="245"/>
      <c r="R807" s="245"/>
      <c r="S807" s="245"/>
      <c r="T807" s="246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7" t="s">
        <v>138</v>
      </c>
      <c r="AU807" s="247" t="s">
        <v>81</v>
      </c>
      <c r="AV807" s="13" t="s">
        <v>81</v>
      </c>
      <c r="AW807" s="13" t="s">
        <v>33</v>
      </c>
      <c r="AX807" s="13" t="s">
        <v>71</v>
      </c>
      <c r="AY807" s="247" t="s">
        <v>127</v>
      </c>
    </row>
    <row r="808" s="15" customFormat="1">
      <c r="A808" s="15"/>
      <c r="B808" s="261"/>
      <c r="C808" s="262"/>
      <c r="D808" s="233" t="s">
        <v>138</v>
      </c>
      <c r="E808" s="263" t="s">
        <v>19</v>
      </c>
      <c r="F808" s="264" t="s">
        <v>323</v>
      </c>
      <c r="G808" s="262"/>
      <c r="H808" s="265">
        <v>429.31999999999999</v>
      </c>
      <c r="I808" s="266"/>
      <c r="J808" s="262"/>
      <c r="K808" s="262"/>
      <c r="L808" s="267"/>
      <c r="M808" s="268"/>
      <c r="N808" s="269"/>
      <c r="O808" s="269"/>
      <c r="P808" s="269"/>
      <c r="Q808" s="269"/>
      <c r="R808" s="269"/>
      <c r="S808" s="269"/>
      <c r="T808" s="270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T808" s="271" t="s">
        <v>138</v>
      </c>
      <c r="AU808" s="271" t="s">
        <v>81</v>
      </c>
      <c r="AV808" s="15" t="s">
        <v>150</v>
      </c>
      <c r="AW808" s="15" t="s">
        <v>33</v>
      </c>
      <c r="AX808" s="15" t="s">
        <v>79</v>
      </c>
      <c r="AY808" s="271" t="s">
        <v>127</v>
      </c>
    </row>
    <row r="809" s="2" customFormat="1" ht="16.5" customHeight="1">
      <c r="A809" s="40"/>
      <c r="B809" s="41"/>
      <c r="C809" s="220" t="s">
        <v>1639</v>
      </c>
      <c r="D809" s="220" t="s">
        <v>130</v>
      </c>
      <c r="E809" s="221" t="s">
        <v>1640</v>
      </c>
      <c r="F809" s="222" t="s">
        <v>1641</v>
      </c>
      <c r="G809" s="223" t="s">
        <v>290</v>
      </c>
      <c r="H809" s="224">
        <v>416.98000000000002</v>
      </c>
      <c r="I809" s="225"/>
      <c r="J809" s="226">
        <f>ROUND(I809*H809,2)</f>
        <v>0</v>
      </c>
      <c r="K809" s="222" t="s">
        <v>134</v>
      </c>
      <c r="L809" s="46"/>
      <c r="M809" s="227" t="s">
        <v>19</v>
      </c>
      <c r="N809" s="228" t="s">
        <v>42</v>
      </c>
      <c r="O809" s="86"/>
      <c r="P809" s="229">
        <f>O809*H809</f>
        <v>0</v>
      </c>
      <c r="Q809" s="229">
        <v>0.00158</v>
      </c>
      <c r="R809" s="229">
        <f>Q809*H809</f>
        <v>0.65882840000000009</v>
      </c>
      <c r="S809" s="229">
        <v>0</v>
      </c>
      <c r="T809" s="230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31" t="s">
        <v>150</v>
      </c>
      <c r="AT809" s="231" t="s">
        <v>130</v>
      </c>
      <c r="AU809" s="231" t="s">
        <v>81</v>
      </c>
      <c r="AY809" s="19" t="s">
        <v>127</v>
      </c>
      <c r="BE809" s="232">
        <f>IF(N809="základní",J809,0)</f>
        <v>0</v>
      </c>
      <c r="BF809" s="232">
        <f>IF(N809="snížená",J809,0)</f>
        <v>0</v>
      </c>
      <c r="BG809" s="232">
        <f>IF(N809="zákl. přenesená",J809,0)</f>
        <v>0</v>
      </c>
      <c r="BH809" s="232">
        <f>IF(N809="sníž. přenesená",J809,0)</f>
        <v>0</v>
      </c>
      <c r="BI809" s="232">
        <f>IF(N809="nulová",J809,0)</f>
        <v>0</v>
      </c>
      <c r="BJ809" s="19" t="s">
        <v>79</v>
      </c>
      <c r="BK809" s="232">
        <f>ROUND(I809*H809,2)</f>
        <v>0</v>
      </c>
      <c r="BL809" s="19" t="s">
        <v>150</v>
      </c>
      <c r="BM809" s="231" t="s">
        <v>1642</v>
      </c>
    </row>
    <row r="810" s="2" customFormat="1">
      <c r="A810" s="40"/>
      <c r="B810" s="41"/>
      <c r="C810" s="42"/>
      <c r="D810" s="233" t="s">
        <v>137</v>
      </c>
      <c r="E810" s="42"/>
      <c r="F810" s="234" t="s">
        <v>1643</v>
      </c>
      <c r="G810" s="42"/>
      <c r="H810" s="42"/>
      <c r="I810" s="138"/>
      <c r="J810" s="42"/>
      <c r="K810" s="42"/>
      <c r="L810" s="46"/>
      <c r="M810" s="235"/>
      <c r="N810" s="236"/>
      <c r="O810" s="86"/>
      <c r="P810" s="86"/>
      <c r="Q810" s="86"/>
      <c r="R810" s="86"/>
      <c r="S810" s="86"/>
      <c r="T810" s="87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T810" s="19" t="s">
        <v>137</v>
      </c>
      <c r="AU810" s="19" t="s">
        <v>81</v>
      </c>
    </row>
    <row r="811" s="13" customFormat="1">
      <c r="A811" s="13"/>
      <c r="B811" s="237"/>
      <c r="C811" s="238"/>
      <c r="D811" s="233" t="s">
        <v>138</v>
      </c>
      <c r="E811" s="239" t="s">
        <v>19</v>
      </c>
      <c r="F811" s="240" t="s">
        <v>1644</v>
      </c>
      <c r="G811" s="238"/>
      <c r="H811" s="241">
        <v>228.97999999999999</v>
      </c>
      <c r="I811" s="242"/>
      <c r="J811" s="238"/>
      <c r="K811" s="238"/>
      <c r="L811" s="243"/>
      <c r="M811" s="244"/>
      <c r="N811" s="245"/>
      <c r="O811" s="245"/>
      <c r="P811" s="245"/>
      <c r="Q811" s="245"/>
      <c r="R811" s="245"/>
      <c r="S811" s="245"/>
      <c r="T811" s="246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7" t="s">
        <v>138</v>
      </c>
      <c r="AU811" s="247" t="s">
        <v>81</v>
      </c>
      <c r="AV811" s="13" t="s">
        <v>81</v>
      </c>
      <c r="AW811" s="13" t="s">
        <v>33</v>
      </c>
      <c r="AX811" s="13" t="s">
        <v>71</v>
      </c>
      <c r="AY811" s="247" t="s">
        <v>127</v>
      </c>
    </row>
    <row r="812" s="13" customFormat="1">
      <c r="A812" s="13"/>
      <c r="B812" s="237"/>
      <c r="C812" s="238"/>
      <c r="D812" s="233" t="s">
        <v>138</v>
      </c>
      <c r="E812" s="239" t="s">
        <v>19</v>
      </c>
      <c r="F812" s="240" t="s">
        <v>1609</v>
      </c>
      <c r="G812" s="238"/>
      <c r="H812" s="241">
        <v>188</v>
      </c>
      <c r="I812" s="242"/>
      <c r="J812" s="238"/>
      <c r="K812" s="238"/>
      <c r="L812" s="243"/>
      <c r="M812" s="244"/>
      <c r="N812" s="245"/>
      <c r="O812" s="245"/>
      <c r="P812" s="245"/>
      <c r="Q812" s="245"/>
      <c r="R812" s="245"/>
      <c r="S812" s="245"/>
      <c r="T812" s="246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7" t="s">
        <v>138</v>
      </c>
      <c r="AU812" s="247" t="s">
        <v>81</v>
      </c>
      <c r="AV812" s="13" t="s">
        <v>81</v>
      </c>
      <c r="AW812" s="13" t="s">
        <v>33</v>
      </c>
      <c r="AX812" s="13" t="s">
        <v>71</v>
      </c>
      <c r="AY812" s="247" t="s">
        <v>127</v>
      </c>
    </row>
    <row r="813" s="15" customFormat="1">
      <c r="A813" s="15"/>
      <c r="B813" s="261"/>
      <c r="C813" s="262"/>
      <c r="D813" s="233" t="s">
        <v>138</v>
      </c>
      <c r="E813" s="263" t="s">
        <v>19</v>
      </c>
      <c r="F813" s="264" t="s">
        <v>323</v>
      </c>
      <c r="G813" s="262"/>
      <c r="H813" s="265">
        <v>416.98000000000002</v>
      </c>
      <c r="I813" s="266"/>
      <c r="J813" s="262"/>
      <c r="K813" s="262"/>
      <c r="L813" s="267"/>
      <c r="M813" s="268"/>
      <c r="N813" s="269"/>
      <c r="O813" s="269"/>
      <c r="P813" s="269"/>
      <c r="Q813" s="269"/>
      <c r="R813" s="269"/>
      <c r="S813" s="269"/>
      <c r="T813" s="270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T813" s="271" t="s">
        <v>138</v>
      </c>
      <c r="AU813" s="271" t="s">
        <v>81</v>
      </c>
      <c r="AV813" s="15" t="s">
        <v>150</v>
      </c>
      <c r="AW813" s="15" t="s">
        <v>33</v>
      </c>
      <c r="AX813" s="15" t="s">
        <v>79</v>
      </c>
      <c r="AY813" s="271" t="s">
        <v>127</v>
      </c>
    </row>
    <row r="814" s="2" customFormat="1" ht="16.5" customHeight="1">
      <c r="A814" s="40"/>
      <c r="B814" s="41"/>
      <c r="C814" s="220" t="s">
        <v>1645</v>
      </c>
      <c r="D814" s="220" t="s">
        <v>130</v>
      </c>
      <c r="E814" s="221" t="s">
        <v>1646</v>
      </c>
      <c r="F814" s="222" t="s">
        <v>1647</v>
      </c>
      <c r="G814" s="223" t="s">
        <v>290</v>
      </c>
      <c r="H814" s="224">
        <v>784.47500000000002</v>
      </c>
      <c r="I814" s="225"/>
      <c r="J814" s="226">
        <f>ROUND(I814*H814,2)</f>
        <v>0</v>
      </c>
      <c r="K814" s="222" t="s">
        <v>134</v>
      </c>
      <c r="L814" s="46"/>
      <c r="M814" s="227" t="s">
        <v>19</v>
      </c>
      <c r="N814" s="228" t="s">
        <v>42</v>
      </c>
      <c r="O814" s="86"/>
      <c r="P814" s="229">
        <f>O814*H814</f>
        <v>0</v>
      </c>
      <c r="Q814" s="229">
        <v>0.00116</v>
      </c>
      <c r="R814" s="229">
        <f>Q814*H814</f>
        <v>0.90999099999999999</v>
      </c>
      <c r="S814" s="229">
        <v>0</v>
      </c>
      <c r="T814" s="230">
        <f>S814*H814</f>
        <v>0</v>
      </c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R814" s="231" t="s">
        <v>150</v>
      </c>
      <c r="AT814" s="231" t="s">
        <v>130</v>
      </c>
      <c r="AU814" s="231" t="s">
        <v>81</v>
      </c>
      <c r="AY814" s="19" t="s">
        <v>127</v>
      </c>
      <c r="BE814" s="232">
        <f>IF(N814="základní",J814,0)</f>
        <v>0</v>
      </c>
      <c r="BF814" s="232">
        <f>IF(N814="snížená",J814,0)</f>
        <v>0</v>
      </c>
      <c r="BG814" s="232">
        <f>IF(N814="zákl. přenesená",J814,0)</f>
        <v>0</v>
      </c>
      <c r="BH814" s="232">
        <f>IF(N814="sníž. přenesená",J814,0)</f>
        <v>0</v>
      </c>
      <c r="BI814" s="232">
        <f>IF(N814="nulová",J814,0)</f>
        <v>0</v>
      </c>
      <c r="BJ814" s="19" t="s">
        <v>79</v>
      </c>
      <c r="BK814" s="232">
        <f>ROUND(I814*H814,2)</f>
        <v>0</v>
      </c>
      <c r="BL814" s="19" t="s">
        <v>150</v>
      </c>
      <c r="BM814" s="231" t="s">
        <v>1648</v>
      </c>
    </row>
    <row r="815" s="2" customFormat="1">
      <c r="A815" s="40"/>
      <c r="B815" s="41"/>
      <c r="C815" s="42"/>
      <c r="D815" s="233" t="s">
        <v>137</v>
      </c>
      <c r="E815" s="42"/>
      <c r="F815" s="234" t="s">
        <v>1649</v>
      </c>
      <c r="G815" s="42"/>
      <c r="H815" s="42"/>
      <c r="I815" s="138"/>
      <c r="J815" s="42"/>
      <c r="K815" s="42"/>
      <c r="L815" s="46"/>
      <c r="M815" s="235"/>
      <c r="N815" s="236"/>
      <c r="O815" s="86"/>
      <c r="P815" s="86"/>
      <c r="Q815" s="86"/>
      <c r="R815" s="86"/>
      <c r="S815" s="86"/>
      <c r="T815" s="87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T815" s="19" t="s">
        <v>137</v>
      </c>
      <c r="AU815" s="19" t="s">
        <v>81</v>
      </c>
    </row>
    <row r="816" s="13" customFormat="1">
      <c r="A816" s="13"/>
      <c r="B816" s="237"/>
      <c r="C816" s="238"/>
      <c r="D816" s="233" t="s">
        <v>138</v>
      </c>
      <c r="E816" s="239" t="s">
        <v>19</v>
      </c>
      <c r="F816" s="240" t="s">
        <v>1650</v>
      </c>
      <c r="G816" s="238"/>
      <c r="H816" s="241">
        <v>784.47500000000002</v>
      </c>
      <c r="I816" s="242"/>
      <c r="J816" s="238"/>
      <c r="K816" s="238"/>
      <c r="L816" s="243"/>
      <c r="M816" s="244"/>
      <c r="N816" s="245"/>
      <c r="O816" s="245"/>
      <c r="P816" s="245"/>
      <c r="Q816" s="245"/>
      <c r="R816" s="245"/>
      <c r="S816" s="245"/>
      <c r="T816" s="246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7" t="s">
        <v>138</v>
      </c>
      <c r="AU816" s="247" t="s">
        <v>81</v>
      </c>
      <c r="AV816" s="13" t="s">
        <v>81</v>
      </c>
      <c r="AW816" s="13" t="s">
        <v>33</v>
      </c>
      <c r="AX816" s="13" t="s">
        <v>79</v>
      </c>
      <c r="AY816" s="247" t="s">
        <v>127</v>
      </c>
    </row>
    <row r="817" s="2" customFormat="1" ht="16.5" customHeight="1">
      <c r="A817" s="40"/>
      <c r="B817" s="41"/>
      <c r="C817" s="220" t="s">
        <v>1651</v>
      </c>
      <c r="D817" s="220" t="s">
        <v>130</v>
      </c>
      <c r="E817" s="221" t="s">
        <v>1652</v>
      </c>
      <c r="F817" s="222" t="s">
        <v>1653</v>
      </c>
      <c r="G817" s="223" t="s">
        <v>363</v>
      </c>
      <c r="H817" s="224">
        <v>154.57499999999999</v>
      </c>
      <c r="I817" s="225"/>
      <c r="J817" s="226">
        <f>ROUND(I817*H817,2)</f>
        <v>0</v>
      </c>
      <c r="K817" s="222" t="s">
        <v>134</v>
      </c>
      <c r="L817" s="46"/>
      <c r="M817" s="227" t="s">
        <v>19</v>
      </c>
      <c r="N817" s="228" t="s">
        <v>42</v>
      </c>
      <c r="O817" s="86"/>
      <c r="P817" s="229">
        <f>O817*H817</f>
        <v>0</v>
      </c>
      <c r="Q817" s="229">
        <v>0.00051999999999999995</v>
      </c>
      <c r="R817" s="229">
        <f>Q817*H817</f>
        <v>0.080378999999999992</v>
      </c>
      <c r="S817" s="229">
        <v>0</v>
      </c>
      <c r="T817" s="230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31" t="s">
        <v>150</v>
      </c>
      <c r="AT817" s="231" t="s">
        <v>130</v>
      </c>
      <c r="AU817" s="231" t="s">
        <v>81</v>
      </c>
      <c r="AY817" s="19" t="s">
        <v>127</v>
      </c>
      <c r="BE817" s="232">
        <f>IF(N817="základní",J817,0)</f>
        <v>0</v>
      </c>
      <c r="BF817" s="232">
        <f>IF(N817="snížená",J817,0)</f>
        <v>0</v>
      </c>
      <c r="BG817" s="232">
        <f>IF(N817="zákl. přenesená",J817,0)</f>
        <v>0</v>
      </c>
      <c r="BH817" s="232">
        <f>IF(N817="sníž. přenesená",J817,0)</f>
        <v>0</v>
      </c>
      <c r="BI817" s="232">
        <f>IF(N817="nulová",J817,0)</f>
        <v>0</v>
      </c>
      <c r="BJ817" s="19" t="s">
        <v>79</v>
      </c>
      <c r="BK817" s="232">
        <f>ROUND(I817*H817,2)</f>
        <v>0</v>
      </c>
      <c r="BL817" s="19" t="s">
        <v>150</v>
      </c>
      <c r="BM817" s="231" t="s">
        <v>1654</v>
      </c>
    </row>
    <row r="818" s="2" customFormat="1">
      <c r="A818" s="40"/>
      <c r="B818" s="41"/>
      <c r="C818" s="42"/>
      <c r="D818" s="233" t="s">
        <v>137</v>
      </c>
      <c r="E818" s="42"/>
      <c r="F818" s="234" t="s">
        <v>1655</v>
      </c>
      <c r="G818" s="42"/>
      <c r="H818" s="42"/>
      <c r="I818" s="138"/>
      <c r="J818" s="42"/>
      <c r="K818" s="42"/>
      <c r="L818" s="46"/>
      <c r="M818" s="235"/>
      <c r="N818" s="236"/>
      <c r="O818" s="86"/>
      <c r="P818" s="86"/>
      <c r="Q818" s="86"/>
      <c r="R818" s="86"/>
      <c r="S818" s="86"/>
      <c r="T818" s="87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T818" s="19" t="s">
        <v>137</v>
      </c>
      <c r="AU818" s="19" t="s">
        <v>81</v>
      </c>
    </row>
    <row r="819" s="14" customFormat="1">
      <c r="A819" s="14"/>
      <c r="B819" s="248"/>
      <c r="C819" s="249"/>
      <c r="D819" s="233" t="s">
        <v>138</v>
      </c>
      <c r="E819" s="250" t="s">
        <v>19</v>
      </c>
      <c r="F819" s="251" t="s">
        <v>1656</v>
      </c>
      <c r="G819" s="249"/>
      <c r="H819" s="250" t="s">
        <v>19</v>
      </c>
      <c r="I819" s="252"/>
      <c r="J819" s="249"/>
      <c r="K819" s="249"/>
      <c r="L819" s="253"/>
      <c r="M819" s="254"/>
      <c r="N819" s="255"/>
      <c r="O819" s="255"/>
      <c r="P819" s="255"/>
      <c r="Q819" s="255"/>
      <c r="R819" s="255"/>
      <c r="S819" s="255"/>
      <c r="T819" s="256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57" t="s">
        <v>138</v>
      </c>
      <c r="AU819" s="257" t="s">
        <v>81</v>
      </c>
      <c r="AV819" s="14" t="s">
        <v>79</v>
      </c>
      <c r="AW819" s="14" t="s">
        <v>33</v>
      </c>
      <c r="AX819" s="14" t="s">
        <v>71</v>
      </c>
      <c r="AY819" s="257" t="s">
        <v>127</v>
      </c>
    </row>
    <row r="820" s="13" customFormat="1">
      <c r="A820" s="13"/>
      <c r="B820" s="237"/>
      <c r="C820" s="238"/>
      <c r="D820" s="233" t="s">
        <v>138</v>
      </c>
      <c r="E820" s="239" t="s">
        <v>19</v>
      </c>
      <c r="F820" s="240" t="s">
        <v>1657</v>
      </c>
      <c r="G820" s="238"/>
      <c r="H820" s="241">
        <v>46.856000000000002</v>
      </c>
      <c r="I820" s="242"/>
      <c r="J820" s="238"/>
      <c r="K820" s="238"/>
      <c r="L820" s="243"/>
      <c r="M820" s="244"/>
      <c r="N820" s="245"/>
      <c r="O820" s="245"/>
      <c r="P820" s="245"/>
      <c r="Q820" s="245"/>
      <c r="R820" s="245"/>
      <c r="S820" s="245"/>
      <c r="T820" s="246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7" t="s">
        <v>138</v>
      </c>
      <c r="AU820" s="247" t="s">
        <v>81</v>
      </c>
      <c r="AV820" s="13" t="s">
        <v>81</v>
      </c>
      <c r="AW820" s="13" t="s">
        <v>33</v>
      </c>
      <c r="AX820" s="13" t="s">
        <v>71</v>
      </c>
      <c r="AY820" s="247" t="s">
        <v>127</v>
      </c>
    </row>
    <row r="821" s="13" customFormat="1">
      <c r="A821" s="13"/>
      <c r="B821" s="237"/>
      <c r="C821" s="238"/>
      <c r="D821" s="233" t="s">
        <v>138</v>
      </c>
      <c r="E821" s="239" t="s">
        <v>19</v>
      </c>
      <c r="F821" s="240" t="s">
        <v>1658</v>
      </c>
      <c r="G821" s="238"/>
      <c r="H821" s="241">
        <v>45.899999999999999</v>
      </c>
      <c r="I821" s="242"/>
      <c r="J821" s="238"/>
      <c r="K821" s="238"/>
      <c r="L821" s="243"/>
      <c r="M821" s="244"/>
      <c r="N821" s="245"/>
      <c r="O821" s="245"/>
      <c r="P821" s="245"/>
      <c r="Q821" s="245"/>
      <c r="R821" s="245"/>
      <c r="S821" s="245"/>
      <c r="T821" s="246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7" t="s">
        <v>138</v>
      </c>
      <c r="AU821" s="247" t="s">
        <v>81</v>
      </c>
      <c r="AV821" s="13" t="s">
        <v>81</v>
      </c>
      <c r="AW821" s="13" t="s">
        <v>33</v>
      </c>
      <c r="AX821" s="13" t="s">
        <v>71</v>
      </c>
      <c r="AY821" s="247" t="s">
        <v>127</v>
      </c>
    </row>
    <row r="822" s="16" customFormat="1">
      <c r="A822" s="16"/>
      <c r="B822" s="272"/>
      <c r="C822" s="273"/>
      <c r="D822" s="233" t="s">
        <v>138</v>
      </c>
      <c r="E822" s="274" t="s">
        <v>19</v>
      </c>
      <c r="F822" s="275" t="s">
        <v>337</v>
      </c>
      <c r="G822" s="273"/>
      <c r="H822" s="276">
        <v>92.756</v>
      </c>
      <c r="I822" s="277"/>
      <c r="J822" s="273"/>
      <c r="K822" s="273"/>
      <c r="L822" s="278"/>
      <c r="M822" s="279"/>
      <c r="N822" s="280"/>
      <c r="O822" s="280"/>
      <c r="P822" s="280"/>
      <c r="Q822" s="280"/>
      <c r="R822" s="280"/>
      <c r="S822" s="280"/>
      <c r="T822" s="281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T822" s="282" t="s">
        <v>138</v>
      </c>
      <c r="AU822" s="282" t="s">
        <v>81</v>
      </c>
      <c r="AV822" s="16" t="s">
        <v>145</v>
      </c>
      <c r="AW822" s="16" t="s">
        <v>33</v>
      </c>
      <c r="AX822" s="16" t="s">
        <v>71</v>
      </c>
      <c r="AY822" s="282" t="s">
        <v>127</v>
      </c>
    </row>
    <row r="823" s="14" customFormat="1">
      <c r="A823" s="14"/>
      <c r="B823" s="248"/>
      <c r="C823" s="249"/>
      <c r="D823" s="233" t="s">
        <v>138</v>
      </c>
      <c r="E823" s="250" t="s">
        <v>19</v>
      </c>
      <c r="F823" s="251" t="s">
        <v>1659</v>
      </c>
      <c r="G823" s="249"/>
      <c r="H823" s="250" t="s">
        <v>19</v>
      </c>
      <c r="I823" s="252"/>
      <c r="J823" s="249"/>
      <c r="K823" s="249"/>
      <c r="L823" s="253"/>
      <c r="M823" s="254"/>
      <c r="N823" s="255"/>
      <c r="O823" s="255"/>
      <c r="P823" s="255"/>
      <c r="Q823" s="255"/>
      <c r="R823" s="255"/>
      <c r="S823" s="255"/>
      <c r="T823" s="256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57" t="s">
        <v>138</v>
      </c>
      <c r="AU823" s="257" t="s">
        <v>81</v>
      </c>
      <c r="AV823" s="14" t="s">
        <v>79</v>
      </c>
      <c r="AW823" s="14" t="s">
        <v>33</v>
      </c>
      <c r="AX823" s="14" t="s">
        <v>71</v>
      </c>
      <c r="AY823" s="257" t="s">
        <v>127</v>
      </c>
    </row>
    <row r="824" s="13" customFormat="1">
      <c r="A824" s="13"/>
      <c r="B824" s="237"/>
      <c r="C824" s="238"/>
      <c r="D824" s="233" t="s">
        <v>138</v>
      </c>
      <c r="E824" s="239" t="s">
        <v>19</v>
      </c>
      <c r="F824" s="240" t="s">
        <v>1660</v>
      </c>
      <c r="G824" s="238"/>
      <c r="H824" s="241">
        <v>61.819000000000003</v>
      </c>
      <c r="I824" s="242"/>
      <c r="J824" s="238"/>
      <c r="K824" s="238"/>
      <c r="L824" s="243"/>
      <c r="M824" s="244"/>
      <c r="N824" s="245"/>
      <c r="O824" s="245"/>
      <c r="P824" s="245"/>
      <c r="Q824" s="245"/>
      <c r="R824" s="245"/>
      <c r="S824" s="245"/>
      <c r="T824" s="246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7" t="s">
        <v>138</v>
      </c>
      <c r="AU824" s="247" t="s">
        <v>81</v>
      </c>
      <c r="AV824" s="13" t="s">
        <v>81</v>
      </c>
      <c r="AW824" s="13" t="s">
        <v>33</v>
      </c>
      <c r="AX824" s="13" t="s">
        <v>71</v>
      </c>
      <c r="AY824" s="247" t="s">
        <v>127</v>
      </c>
    </row>
    <row r="825" s="15" customFormat="1">
      <c r="A825" s="15"/>
      <c r="B825" s="261"/>
      <c r="C825" s="262"/>
      <c r="D825" s="233" t="s">
        <v>138</v>
      </c>
      <c r="E825" s="263" t="s">
        <v>19</v>
      </c>
      <c r="F825" s="264" t="s">
        <v>323</v>
      </c>
      <c r="G825" s="262"/>
      <c r="H825" s="265">
        <v>154.57499999999999</v>
      </c>
      <c r="I825" s="266"/>
      <c r="J825" s="262"/>
      <c r="K825" s="262"/>
      <c r="L825" s="267"/>
      <c r="M825" s="268"/>
      <c r="N825" s="269"/>
      <c r="O825" s="269"/>
      <c r="P825" s="269"/>
      <c r="Q825" s="269"/>
      <c r="R825" s="269"/>
      <c r="S825" s="269"/>
      <c r="T825" s="270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T825" s="271" t="s">
        <v>138</v>
      </c>
      <c r="AU825" s="271" t="s">
        <v>81</v>
      </c>
      <c r="AV825" s="15" t="s">
        <v>150</v>
      </c>
      <c r="AW825" s="15" t="s">
        <v>33</v>
      </c>
      <c r="AX825" s="15" t="s">
        <v>79</v>
      </c>
      <c r="AY825" s="271" t="s">
        <v>127</v>
      </c>
    </row>
    <row r="826" s="2" customFormat="1" ht="16.5" customHeight="1">
      <c r="A826" s="40"/>
      <c r="B826" s="41"/>
      <c r="C826" s="220" t="s">
        <v>1661</v>
      </c>
      <c r="D826" s="220" t="s">
        <v>130</v>
      </c>
      <c r="E826" s="221" t="s">
        <v>1662</v>
      </c>
      <c r="F826" s="222" t="s">
        <v>1663</v>
      </c>
      <c r="G826" s="223" t="s">
        <v>363</v>
      </c>
      <c r="H826" s="224">
        <v>156.59999999999999</v>
      </c>
      <c r="I826" s="225"/>
      <c r="J826" s="226">
        <f>ROUND(I826*H826,2)</f>
        <v>0</v>
      </c>
      <c r="K826" s="222" t="s">
        <v>134</v>
      </c>
      <c r="L826" s="46"/>
      <c r="M826" s="227" t="s">
        <v>19</v>
      </c>
      <c r="N826" s="228" t="s">
        <v>42</v>
      </c>
      <c r="O826" s="86"/>
      <c r="P826" s="229">
        <f>O826*H826</f>
        <v>0</v>
      </c>
      <c r="Q826" s="229">
        <v>0.00077999999999999999</v>
      </c>
      <c r="R826" s="229">
        <f>Q826*H826</f>
        <v>0.12214799999999999</v>
      </c>
      <c r="S826" s="229">
        <v>0.001</v>
      </c>
      <c r="T826" s="230">
        <f>S826*H826</f>
        <v>0.15659999999999999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31" t="s">
        <v>150</v>
      </c>
      <c r="AT826" s="231" t="s">
        <v>130</v>
      </c>
      <c r="AU826" s="231" t="s">
        <v>81</v>
      </c>
      <c r="AY826" s="19" t="s">
        <v>127</v>
      </c>
      <c r="BE826" s="232">
        <f>IF(N826="základní",J826,0)</f>
        <v>0</v>
      </c>
      <c r="BF826" s="232">
        <f>IF(N826="snížená",J826,0)</f>
        <v>0</v>
      </c>
      <c r="BG826" s="232">
        <f>IF(N826="zákl. přenesená",J826,0)</f>
        <v>0</v>
      </c>
      <c r="BH826" s="232">
        <f>IF(N826="sníž. přenesená",J826,0)</f>
        <v>0</v>
      </c>
      <c r="BI826" s="232">
        <f>IF(N826="nulová",J826,0)</f>
        <v>0</v>
      </c>
      <c r="BJ826" s="19" t="s">
        <v>79</v>
      </c>
      <c r="BK826" s="232">
        <f>ROUND(I826*H826,2)</f>
        <v>0</v>
      </c>
      <c r="BL826" s="19" t="s">
        <v>150</v>
      </c>
      <c r="BM826" s="231" t="s">
        <v>1664</v>
      </c>
    </row>
    <row r="827" s="2" customFormat="1">
      <c r="A827" s="40"/>
      <c r="B827" s="41"/>
      <c r="C827" s="42"/>
      <c r="D827" s="233" t="s">
        <v>137</v>
      </c>
      <c r="E827" s="42"/>
      <c r="F827" s="234" t="s">
        <v>1665</v>
      </c>
      <c r="G827" s="42"/>
      <c r="H827" s="42"/>
      <c r="I827" s="138"/>
      <c r="J827" s="42"/>
      <c r="K827" s="42"/>
      <c r="L827" s="46"/>
      <c r="M827" s="235"/>
      <c r="N827" s="236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9" t="s">
        <v>137</v>
      </c>
      <c r="AU827" s="19" t="s">
        <v>81</v>
      </c>
    </row>
    <row r="828" s="14" customFormat="1">
      <c r="A828" s="14"/>
      <c r="B828" s="248"/>
      <c r="C828" s="249"/>
      <c r="D828" s="233" t="s">
        <v>138</v>
      </c>
      <c r="E828" s="250" t="s">
        <v>19</v>
      </c>
      <c r="F828" s="251" t="s">
        <v>1666</v>
      </c>
      <c r="G828" s="249"/>
      <c r="H828" s="250" t="s">
        <v>19</v>
      </c>
      <c r="I828" s="252"/>
      <c r="J828" s="249"/>
      <c r="K828" s="249"/>
      <c r="L828" s="253"/>
      <c r="M828" s="254"/>
      <c r="N828" s="255"/>
      <c r="O828" s="255"/>
      <c r="P828" s="255"/>
      <c r="Q828" s="255"/>
      <c r="R828" s="255"/>
      <c r="S828" s="255"/>
      <c r="T828" s="256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7" t="s">
        <v>138</v>
      </c>
      <c r="AU828" s="257" t="s">
        <v>81</v>
      </c>
      <c r="AV828" s="14" t="s">
        <v>79</v>
      </c>
      <c r="AW828" s="14" t="s">
        <v>33</v>
      </c>
      <c r="AX828" s="14" t="s">
        <v>71</v>
      </c>
      <c r="AY828" s="257" t="s">
        <v>127</v>
      </c>
    </row>
    <row r="829" s="13" customFormat="1">
      <c r="A829" s="13"/>
      <c r="B829" s="237"/>
      <c r="C829" s="238"/>
      <c r="D829" s="233" t="s">
        <v>138</v>
      </c>
      <c r="E829" s="239" t="s">
        <v>19</v>
      </c>
      <c r="F829" s="240" t="s">
        <v>1667</v>
      </c>
      <c r="G829" s="238"/>
      <c r="H829" s="241">
        <v>79.200000000000003</v>
      </c>
      <c r="I829" s="242"/>
      <c r="J829" s="238"/>
      <c r="K829" s="238"/>
      <c r="L829" s="243"/>
      <c r="M829" s="244"/>
      <c r="N829" s="245"/>
      <c r="O829" s="245"/>
      <c r="P829" s="245"/>
      <c r="Q829" s="245"/>
      <c r="R829" s="245"/>
      <c r="S829" s="245"/>
      <c r="T829" s="246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7" t="s">
        <v>138</v>
      </c>
      <c r="AU829" s="247" t="s">
        <v>81</v>
      </c>
      <c r="AV829" s="13" t="s">
        <v>81</v>
      </c>
      <c r="AW829" s="13" t="s">
        <v>33</v>
      </c>
      <c r="AX829" s="13" t="s">
        <v>71</v>
      </c>
      <c r="AY829" s="247" t="s">
        <v>127</v>
      </c>
    </row>
    <row r="830" s="13" customFormat="1">
      <c r="A830" s="13"/>
      <c r="B830" s="237"/>
      <c r="C830" s="238"/>
      <c r="D830" s="233" t="s">
        <v>138</v>
      </c>
      <c r="E830" s="239" t="s">
        <v>19</v>
      </c>
      <c r="F830" s="240" t="s">
        <v>1668</v>
      </c>
      <c r="G830" s="238"/>
      <c r="H830" s="241">
        <v>77.400000000000006</v>
      </c>
      <c r="I830" s="242"/>
      <c r="J830" s="238"/>
      <c r="K830" s="238"/>
      <c r="L830" s="243"/>
      <c r="M830" s="244"/>
      <c r="N830" s="245"/>
      <c r="O830" s="245"/>
      <c r="P830" s="245"/>
      <c r="Q830" s="245"/>
      <c r="R830" s="245"/>
      <c r="S830" s="245"/>
      <c r="T830" s="246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7" t="s">
        <v>138</v>
      </c>
      <c r="AU830" s="247" t="s">
        <v>81</v>
      </c>
      <c r="AV830" s="13" t="s">
        <v>81</v>
      </c>
      <c r="AW830" s="13" t="s">
        <v>33</v>
      </c>
      <c r="AX830" s="13" t="s">
        <v>71</v>
      </c>
      <c r="AY830" s="247" t="s">
        <v>127</v>
      </c>
    </row>
    <row r="831" s="15" customFormat="1">
      <c r="A831" s="15"/>
      <c r="B831" s="261"/>
      <c r="C831" s="262"/>
      <c r="D831" s="233" t="s">
        <v>138</v>
      </c>
      <c r="E831" s="263" t="s">
        <v>19</v>
      </c>
      <c r="F831" s="264" t="s">
        <v>323</v>
      </c>
      <c r="G831" s="262"/>
      <c r="H831" s="265">
        <v>156.59999999999999</v>
      </c>
      <c r="I831" s="266"/>
      <c r="J831" s="262"/>
      <c r="K831" s="262"/>
      <c r="L831" s="267"/>
      <c r="M831" s="268"/>
      <c r="N831" s="269"/>
      <c r="O831" s="269"/>
      <c r="P831" s="269"/>
      <c r="Q831" s="269"/>
      <c r="R831" s="269"/>
      <c r="S831" s="269"/>
      <c r="T831" s="270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71" t="s">
        <v>138</v>
      </c>
      <c r="AU831" s="271" t="s">
        <v>81</v>
      </c>
      <c r="AV831" s="15" t="s">
        <v>150</v>
      </c>
      <c r="AW831" s="15" t="s">
        <v>33</v>
      </c>
      <c r="AX831" s="15" t="s">
        <v>79</v>
      </c>
      <c r="AY831" s="271" t="s">
        <v>127</v>
      </c>
    </row>
    <row r="832" s="2" customFormat="1" ht="16.5" customHeight="1">
      <c r="A832" s="40"/>
      <c r="B832" s="41"/>
      <c r="C832" s="220" t="s">
        <v>1669</v>
      </c>
      <c r="D832" s="220" t="s">
        <v>130</v>
      </c>
      <c r="E832" s="221" t="s">
        <v>1670</v>
      </c>
      <c r="F832" s="222" t="s">
        <v>1671</v>
      </c>
      <c r="G832" s="223" t="s">
        <v>290</v>
      </c>
      <c r="H832" s="224">
        <v>214.66</v>
      </c>
      <c r="I832" s="225"/>
      <c r="J832" s="226">
        <f>ROUND(I832*H832,2)</f>
        <v>0</v>
      </c>
      <c r="K832" s="222" t="s">
        <v>19</v>
      </c>
      <c r="L832" s="46"/>
      <c r="M832" s="227" t="s">
        <v>19</v>
      </c>
      <c r="N832" s="228" t="s">
        <v>42</v>
      </c>
      <c r="O832" s="86"/>
      <c r="P832" s="229">
        <f>O832*H832</f>
        <v>0</v>
      </c>
      <c r="Q832" s="229">
        <v>0</v>
      </c>
      <c r="R832" s="229">
        <f>Q832*H832</f>
        <v>0</v>
      </c>
      <c r="S832" s="229">
        <v>0</v>
      </c>
      <c r="T832" s="230">
        <f>S832*H832</f>
        <v>0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31" t="s">
        <v>150</v>
      </c>
      <c r="AT832" s="231" t="s">
        <v>130</v>
      </c>
      <c r="AU832" s="231" t="s">
        <v>81</v>
      </c>
      <c r="AY832" s="19" t="s">
        <v>127</v>
      </c>
      <c r="BE832" s="232">
        <f>IF(N832="základní",J832,0)</f>
        <v>0</v>
      </c>
      <c r="BF832" s="232">
        <f>IF(N832="snížená",J832,0)</f>
        <v>0</v>
      </c>
      <c r="BG832" s="232">
        <f>IF(N832="zákl. přenesená",J832,0)</f>
        <v>0</v>
      </c>
      <c r="BH832" s="232">
        <f>IF(N832="sníž. přenesená",J832,0)</f>
        <v>0</v>
      </c>
      <c r="BI832" s="232">
        <f>IF(N832="nulová",J832,0)</f>
        <v>0</v>
      </c>
      <c r="BJ832" s="19" t="s">
        <v>79</v>
      </c>
      <c r="BK832" s="232">
        <f>ROUND(I832*H832,2)</f>
        <v>0</v>
      </c>
      <c r="BL832" s="19" t="s">
        <v>150</v>
      </c>
      <c r="BM832" s="231" t="s">
        <v>1672</v>
      </c>
    </row>
    <row r="833" s="2" customFormat="1">
      <c r="A833" s="40"/>
      <c r="B833" s="41"/>
      <c r="C833" s="42"/>
      <c r="D833" s="233" t="s">
        <v>137</v>
      </c>
      <c r="E833" s="42"/>
      <c r="F833" s="234" t="s">
        <v>1671</v>
      </c>
      <c r="G833" s="42"/>
      <c r="H833" s="42"/>
      <c r="I833" s="138"/>
      <c r="J833" s="42"/>
      <c r="K833" s="42"/>
      <c r="L833" s="46"/>
      <c r="M833" s="235"/>
      <c r="N833" s="236"/>
      <c r="O833" s="86"/>
      <c r="P833" s="86"/>
      <c r="Q833" s="86"/>
      <c r="R833" s="86"/>
      <c r="S833" s="86"/>
      <c r="T833" s="87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T833" s="19" t="s">
        <v>137</v>
      </c>
      <c r="AU833" s="19" t="s">
        <v>81</v>
      </c>
    </row>
    <row r="834" s="14" customFormat="1">
      <c r="A834" s="14"/>
      <c r="B834" s="248"/>
      <c r="C834" s="249"/>
      <c r="D834" s="233" t="s">
        <v>138</v>
      </c>
      <c r="E834" s="250" t="s">
        <v>19</v>
      </c>
      <c r="F834" s="251" t="s">
        <v>1673</v>
      </c>
      <c r="G834" s="249"/>
      <c r="H834" s="250" t="s">
        <v>19</v>
      </c>
      <c r="I834" s="252"/>
      <c r="J834" s="249"/>
      <c r="K834" s="249"/>
      <c r="L834" s="253"/>
      <c r="M834" s="254"/>
      <c r="N834" s="255"/>
      <c r="O834" s="255"/>
      <c r="P834" s="255"/>
      <c r="Q834" s="255"/>
      <c r="R834" s="255"/>
      <c r="S834" s="255"/>
      <c r="T834" s="256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7" t="s">
        <v>138</v>
      </c>
      <c r="AU834" s="257" t="s">
        <v>81</v>
      </c>
      <c r="AV834" s="14" t="s">
        <v>79</v>
      </c>
      <c r="AW834" s="14" t="s">
        <v>33</v>
      </c>
      <c r="AX834" s="14" t="s">
        <v>71</v>
      </c>
      <c r="AY834" s="257" t="s">
        <v>127</v>
      </c>
    </row>
    <row r="835" s="13" customFormat="1">
      <c r="A835" s="13"/>
      <c r="B835" s="237"/>
      <c r="C835" s="238"/>
      <c r="D835" s="233" t="s">
        <v>138</v>
      </c>
      <c r="E835" s="239" t="s">
        <v>19</v>
      </c>
      <c r="F835" s="240" t="s">
        <v>1627</v>
      </c>
      <c r="G835" s="238"/>
      <c r="H835" s="241">
        <v>120.66</v>
      </c>
      <c r="I835" s="242"/>
      <c r="J835" s="238"/>
      <c r="K835" s="238"/>
      <c r="L835" s="243"/>
      <c r="M835" s="244"/>
      <c r="N835" s="245"/>
      <c r="O835" s="245"/>
      <c r="P835" s="245"/>
      <c r="Q835" s="245"/>
      <c r="R835" s="245"/>
      <c r="S835" s="245"/>
      <c r="T835" s="246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7" t="s">
        <v>138</v>
      </c>
      <c r="AU835" s="247" t="s">
        <v>81</v>
      </c>
      <c r="AV835" s="13" t="s">
        <v>81</v>
      </c>
      <c r="AW835" s="13" t="s">
        <v>33</v>
      </c>
      <c r="AX835" s="13" t="s">
        <v>71</v>
      </c>
      <c r="AY835" s="247" t="s">
        <v>127</v>
      </c>
    </row>
    <row r="836" s="13" customFormat="1">
      <c r="A836" s="13"/>
      <c r="B836" s="237"/>
      <c r="C836" s="238"/>
      <c r="D836" s="233" t="s">
        <v>138</v>
      </c>
      <c r="E836" s="239" t="s">
        <v>19</v>
      </c>
      <c r="F836" s="240" t="s">
        <v>1674</v>
      </c>
      <c r="G836" s="238"/>
      <c r="H836" s="241">
        <v>94</v>
      </c>
      <c r="I836" s="242"/>
      <c r="J836" s="238"/>
      <c r="K836" s="238"/>
      <c r="L836" s="243"/>
      <c r="M836" s="244"/>
      <c r="N836" s="245"/>
      <c r="O836" s="245"/>
      <c r="P836" s="245"/>
      <c r="Q836" s="245"/>
      <c r="R836" s="245"/>
      <c r="S836" s="245"/>
      <c r="T836" s="246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7" t="s">
        <v>138</v>
      </c>
      <c r="AU836" s="247" t="s">
        <v>81</v>
      </c>
      <c r="AV836" s="13" t="s">
        <v>81</v>
      </c>
      <c r="AW836" s="13" t="s">
        <v>33</v>
      </c>
      <c r="AX836" s="13" t="s">
        <v>71</v>
      </c>
      <c r="AY836" s="247" t="s">
        <v>127</v>
      </c>
    </row>
    <row r="837" s="15" customFormat="1">
      <c r="A837" s="15"/>
      <c r="B837" s="261"/>
      <c r="C837" s="262"/>
      <c r="D837" s="233" t="s">
        <v>138</v>
      </c>
      <c r="E837" s="263" t="s">
        <v>19</v>
      </c>
      <c r="F837" s="264" t="s">
        <v>323</v>
      </c>
      <c r="G837" s="262"/>
      <c r="H837" s="265">
        <v>214.66</v>
      </c>
      <c r="I837" s="266"/>
      <c r="J837" s="262"/>
      <c r="K837" s="262"/>
      <c r="L837" s="267"/>
      <c r="M837" s="268"/>
      <c r="N837" s="269"/>
      <c r="O837" s="269"/>
      <c r="P837" s="269"/>
      <c r="Q837" s="269"/>
      <c r="R837" s="269"/>
      <c r="S837" s="269"/>
      <c r="T837" s="270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T837" s="271" t="s">
        <v>138</v>
      </c>
      <c r="AU837" s="271" t="s">
        <v>81</v>
      </c>
      <c r="AV837" s="15" t="s">
        <v>150</v>
      </c>
      <c r="AW837" s="15" t="s">
        <v>33</v>
      </c>
      <c r="AX837" s="15" t="s">
        <v>79</v>
      </c>
      <c r="AY837" s="271" t="s">
        <v>127</v>
      </c>
    </row>
    <row r="838" s="12" customFormat="1" ht="22.8" customHeight="1">
      <c r="A838" s="12"/>
      <c r="B838" s="204"/>
      <c r="C838" s="205"/>
      <c r="D838" s="206" t="s">
        <v>70</v>
      </c>
      <c r="E838" s="218" t="s">
        <v>531</v>
      </c>
      <c r="F838" s="218" t="s">
        <v>532</v>
      </c>
      <c r="G838" s="205"/>
      <c r="H838" s="205"/>
      <c r="I838" s="208"/>
      <c r="J838" s="219">
        <f>BK838</f>
        <v>0</v>
      </c>
      <c r="K838" s="205"/>
      <c r="L838" s="210"/>
      <c r="M838" s="211"/>
      <c r="N838" s="212"/>
      <c r="O838" s="212"/>
      <c r="P838" s="213">
        <f>SUM(P839:P870)</f>
        <v>0</v>
      </c>
      <c r="Q838" s="212"/>
      <c r="R838" s="213">
        <f>SUM(R839:R870)</f>
        <v>0</v>
      </c>
      <c r="S838" s="212"/>
      <c r="T838" s="214">
        <f>SUM(T839:T870)</f>
        <v>0</v>
      </c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R838" s="215" t="s">
        <v>79</v>
      </c>
      <c r="AT838" s="216" t="s">
        <v>70</v>
      </c>
      <c r="AU838" s="216" t="s">
        <v>79</v>
      </c>
      <c r="AY838" s="215" t="s">
        <v>127</v>
      </c>
      <c r="BK838" s="217">
        <f>SUM(BK839:BK870)</f>
        <v>0</v>
      </c>
    </row>
    <row r="839" s="2" customFormat="1" ht="16.5" customHeight="1">
      <c r="A839" s="40"/>
      <c r="B839" s="41"/>
      <c r="C839" s="220" t="s">
        <v>1675</v>
      </c>
      <c r="D839" s="220" t="s">
        <v>130</v>
      </c>
      <c r="E839" s="221" t="s">
        <v>1676</v>
      </c>
      <c r="F839" s="222" t="s">
        <v>1677</v>
      </c>
      <c r="G839" s="223" t="s">
        <v>536</v>
      </c>
      <c r="H839" s="224">
        <v>87.802000000000007</v>
      </c>
      <c r="I839" s="225"/>
      <c r="J839" s="226">
        <f>ROUND(I839*H839,2)</f>
        <v>0</v>
      </c>
      <c r="K839" s="222" t="s">
        <v>134</v>
      </c>
      <c r="L839" s="46"/>
      <c r="M839" s="227" t="s">
        <v>19</v>
      </c>
      <c r="N839" s="228" t="s">
        <v>42</v>
      </c>
      <c r="O839" s="86"/>
      <c r="P839" s="229">
        <f>O839*H839</f>
        <v>0</v>
      </c>
      <c r="Q839" s="229">
        <v>0</v>
      </c>
      <c r="R839" s="229">
        <f>Q839*H839</f>
        <v>0</v>
      </c>
      <c r="S839" s="229">
        <v>0</v>
      </c>
      <c r="T839" s="230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31" t="s">
        <v>150</v>
      </c>
      <c r="AT839" s="231" t="s">
        <v>130</v>
      </c>
      <c r="AU839" s="231" t="s">
        <v>81</v>
      </c>
      <c r="AY839" s="19" t="s">
        <v>127</v>
      </c>
      <c r="BE839" s="232">
        <f>IF(N839="základní",J839,0)</f>
        <v>0</v>
      </c>
      <c r="BF839" s="232">
        <f>IF(N839="snížená",J839,0)</f>
        <v>0</v>
      </c>
      <c r="BG839" s="232">
        <f>IF(N839="zákl. přenesená",J839,0)</f>
        <v>0</v>
      </c>
      <c r="BH839" s="232">
        <f>IF(N839="sníž. přenesená",J839,0)</f>
        <v>0</v>
      </c>
      <c r="BI839" s="232">
        <f>IF(N839="nulová",J839,0)</f>
        <v>0</v>
      </c>
      <c r="BJ839" s="19" t="s">
        <v>79</v>
      </c>
      <c r="BK839" s="232">
        <f>ROUND(I839*H839,2)</f>
        <v>0</v>
      </c>
      <c r="BL839" s="19" t="s">
        <v>150</v>
      </c>
      <c r="BM839" s="231" t="s">
        <v>1678</v>
      </c>
    </row>
    <row r="840" s="2" customFormat="1">
      <c r="A840" s="40"/>
      <c r="B840" s="41"/>
      <c r="C840" s="42"/>
      <c r="D840" s="233" t="s">
        <v>137</v>
      </c>
      <c r="E840" s="42"/>
      <c r="F840" s="234" t="s">
        <v>1679</v>
      </c>
      <c r="G840" s="42"/>
      <c r="H840" s="42"/>
      <c r="I840" s="138"/>
      <c r="J840" s="42"/>
      <c r="K840" s="42"/>
      <c r="L840" s="46"/>
      <c r="M840" s="235"/>
      <c r="N840" s="236"/>
      <c r="O840" s="86"/>
      <c r="P840" s="86"/>
      <c r="Q840" s="86"/>
      <c r="R840" s="86"/>
      <c r="S840" s="86"/>
      <c r="T840" s="87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T840" s="19" t="s">
        <v>137</v>
      </c>
      <c r="AU840" s="19" t="s">
        <v>81</v>
      </c>
    </row>
    <row r="841" s="13" customFormat="1">
      <c r="A841" s="13"/>
      <c r="B841" s="237"/>
      <c r="C841" s="238"/>
      <c r="D841" s="233" t="s">
        <v>138</v>
      </c>
      <c r="E841" s="239" t="s">
        <v>19</v>
      </c>
      <c r="F841" s="240" t="s">
        <v>1680</v>
      </c>
      <c r="G841" s="238"/>
      <c r="H841" s="241">
        <v>56.100000000000001</v>
      </c>
      <c r="I841" s="242"/>
      <c r="J841" s="238"/>
      <c r="K841" s="238"/>
      <c r="L841" s="243"/>
      <c r="M841" s="244"/>
      <c r="N841" s="245"/>
      <c r="O841" s="245"/>
      <c r="P841" s="245"/>
      <c r="Q841" s="245"/>
      <c r="R841" s="245"/>
      <c r="S841" s="245"/>
      <c r="T841" s="246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7" t="s">
        <v>138</v>
      </c>
      <c r="AU841" s="247" t="s">
        <v>81</v>
      </c>
      <c r="AV841" s="13" t="s">
        <v>81</v>
      </c>
      <c r="AW841" s="13" t="s">
        <v>33</v>
      </c>
      <c r="AX841" s="13" t="s">
        <v>71</v>
      </c>
      <c r="AY841" s="247" t="s">
        <v>127</v>
      </c>
    </row>
    <row r="842" s="13" customFormat="1">
      <c r="A842" s="13"/>
      <c r="B842" s="237"/>
      <c r="C842" s="238"/>
      <c r="D842" s="233" t="s">
        <v>138</v>
      </c>
      <c r="E842" s="239" t="s">
        <v>19</v>
      </c>
      <c r="F842" s="240" t="s">
        <v>1681</v>
      </c>
      <c r="G842" s="238"/>
      <c r="H842" s="241">
        <v>1.6499999999999999</v>
      </c>
      <c r="I842" s="242"/>
      <c r="J842" s="238"/>
      <c r="K842" s="238"/>
      <c r="L842" s="243"/>
      <c r="M842" s="244"/>
      <c r="N842" s="245"/>
      <c r="O842" s="245"/>
      <c r="P842" s="245"/>
      <c r="Q842" s="245"/>
      <c r="R842" s="245"/>
      <c r="S842" s="245"/>
      <c r="T842" s="246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7" t="s">
        <v>138</v>
      </c>
      <c r="AU842" s="247" t="s">
        <v>81</v>
      </c>
      <c r="AV842" s="13" t="s">
        <v>81</v>
      </c>
      <c r="AW842" s="13" t="s">
        <v>33</v>
      </c>
      <c r="AX842" s="13" t="s">
        <v>71</v>
      </c>
      <c r="AY842" s="247" t="s">
        <v>127</v>
      </c>
    </row>
    <row r="843" s="13" customFormat="1">
      <c r="A843" s="13"/>
      <c r="B843" s="237"/>
      <c r="C843" s="238"/>
      <c r="D843" s="233" t="s">
        <v>138</v>
      </c>
      <c r="E843" s="239" t="s">
        <v>19</v>
      </c>
      <c r="F843" s="240" t="s">
        <v>1682</v>
      </c>
      <c r="G843" s="238"/>
      <c r="H843" s="241">
        <v>30.052</v>
      </c>
      <c r="I843" s="242"/>
      <c r="J843" s="238"/>
      <c r="K843" s="238"/>
      <c r="L843" s="243"/>
      <c r="M843" s="244"/>
      <c r="N843" s="245"/>
      <c r="O843" s="245"/>
      <c r="P843" s="245"/>
      <c r="Q843" s="245"/>
      <c r="R843" s="245"/>
      <c r="S843" s="245"/>
      <c r="T843" s="246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7" t="s">
        <v>138</v>
      </c>
      <c r="AU843" s="247" t="s">
        <v>81</v>
      </c>
      <c r="AV843" s="13" t="s">
        <v>81</v>
      </c>
      <c r="AW843" s="13" t="s">
        <v>33</v>
      </c>
      <c r="AX843" s="13" t="s">
        <v>71</v>
      </c>
      <c r="AY843" s="247" t="s">
        <v>127</v>
      </c>
    </row>
    <row r="844" s="15" customFormat="1">
      <c r="A844" s="15"/>
      <c r="B844" s="261"/>
      <c r="C844" s="262"/>
      <c r="D844" s="233" t="s">
        <v>138</v>
      </c>
      <c r="E844" s="263" t="s">
        <v>19</v>
      </c>
      <c r="F844" s="264" t="s">
        <v>323</v>
      </c>
      <c r="G844" s="262"/>
      <c r="H844" s="265">
        <v>87.802000000000007</v>
      </c>
      <c r="I844" s="266"/>
      <c r="J844" s="262"/>
      <c r="K844" s="262"/>
      <c r="L844" s="267"/>
      <c r="M844" s="268"/>
      <c r="N844" s="269"/>
      <c r="O844" s="269"/>
      <c r="P844" s="269"/>
      <c r="Q844" s="269"/>
      <c r="R844" s="269"/>
      <c r="S844" s="269"/>
      <c r="T844" s="270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271" t="s">
        <v>138</v>
      </c>
      <c r="AU844" s="271" t="s">
        <v>81</v>
      </c>
      <c r="AV844" s="15" t="s">
        <v>150</v>
      </c>
      <c r="AW844" s="15" t="s">
        <v>33</v>
      </c>
      <c r="AX844" s="15" t="s">
        <v>79</v>
      </c>
      <c r="AY844" s="271" t="s">
        <v>127</v>
      </c>
    </row>
    <row r="845" s="2" customFormat="1" ht="16.5" customHeight="1">
      <c r="A845" s="40"/>
      <c r="B845" s="41"/>
      <c r="C845" s="220" t="s">
        <v>1683</v>
      </c>
      <c r="D845" s="220" t="s">
        <v>130</v>
      </c>
      <c r="E845" s="221" t="s">
        <v>1684</v>
      </c>
      <c r="F845" s="222" t="s">
        <v>1685</v>
      </c>
      <c r="G845" s="223" t="s">
        <v>536</v>
      </c>
      <c r="H845" s="224">
        <v>702.41600000000005</v>
      </c>
      <c r="I845" s="225"/>
      <c r="J845" s="226">
        <f>ROUND(I845*H845,2)</f>
        <v>0</v>
      </c>
      <c r="K845" s="222" t="s">
        <v>134</v>
      </c>
      <c r="L845" s="46"/>
      <c r="M845" s="227" t="s">
        <v>19</v>
      </c>
      <c r="N845" s="228" t="s">
        <v>42</v>
      </c>
      <c r="O845" s="86"/>
      <c r="P845" s="229">
        <f>O845*H845</f>
        <v>0</v>
      </c>
      <c r="Q845" s="229">
        <v>0</v>
      </c>
      <c r="R845" s="229">
        <f>Q845*H845</f>
        <v>0</v>
      </c>
      <c r="S845" s="229">
        <v>0</v>
      </c>
      <c r="T845" s="230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31" t="s">
        <v>150</v>
      </c>
      <c r="AT845" s="231" t="s">
        <v>130</v>
      </c>
      <c r="AU845" s="231" t="s">
        <v>81</v>
      </c>
      <c r="AY845" s="19" t="s">
        <v>127</v>
      </c>
      <c r="BE845" s="232">
        <f>IF(N845="základní",J845,0)</f>
        <v>0</v>
      </c>
      <c r="BF845" s="232">
        <f>IF(N845="snížená",J845,0)</f>
        <v>0</v>
      </c>
      <c r="BG845" s="232">
        <f>IF(N845="zákl. přenesená",J845,0)</f>
        <v>0</v>
      </c>
      <c r="BH845" s="232">
        <f>IF(N845="sníž. přenesená",J845,0)</f>
        <v>0</v>
      </c>
      <c r="BI845" s="232">
        <f>IF(N845="nulová",J845,0)</f>
        <v>0</v>
      </c>
      <c r="BJ845" s="19" t="s">
        <v>79</v>
      </c>
      <c r="BK845" s="232">
        <f>ROUND(I845*H845,2)</f>
        <v>0</v>
      </c>
      <c r="BL845" s="19" t="s">
        <v>150</v>
      </c>
      <c r="BM845" s="231" t="s">
        <v>1686</v>
      </c>
    </row>
    <row r="846" s="2" customFormat="1">
      <c r="A846" s="40"/>
      <c r="B846" s="41"/>
      <c r="C846" s="42"/>
      <c r="D846" s="233" t="s">
        <v>137</v>
      </c>
      <c r="E846" s="42"/>
      <c r="F846" s="234" t="s">
        <v>577</v>
      </c>
      <c r="G846" s="42"/>
      <c r="H846" s="42"/>
      <c r="I846" s="138"/>
      <c r="J846" s="42"/>
      <c r="K846" s="42"/>
      <c r="L846" s="46"/>
      <c r="M846" s="235"/>
      <c r="N846" s="236"/>
      <c r="O846" s="86"/>
      <c r="P846" s="86"/>
      <c r="Q846" s="86"/>
      <c r="R846" s="86"/>
      <c r="S846" s="86"/>
      <c r="T846" s="87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T846" s="19" t="s">
        <v>137</v>
      </c>
      <c r="AU846" s="19" t="s">
        <v>81</v>
      </c>
    </row>
    <row r="847" s="13" customFormat="1">
      <c r="A847" s="13"/>
      <c r="B847" s="237"/>
      <c r="C847" s="238"/>
      <c r="D847" s="233" t="s">
        <v>138</v>
      </c>
      <c r="E847" s="239" t="s">
        <v>19</v>
      </c>
      <c r="F847" s="240" t="s">
        <v>1687</v>
      </c>
      <c r="G847" s="238"/>
      <c r="H847" s="241">
        <v>702.41600000000005</v>
      </c>
      <c r="I847" s="242"/>
      <c r="J847" s="238"/>
      <c r="K847" s="238"/>
      <c r="L847" s="243"/>
      <c r="M847" s="244"/>
      <c r="N847" s="245"/>
      <c r="O847" s="245"/>
      <c r="P847" s="245"/>
      <c r="Q847" s="245"/>
      <c r="R847" s="245"/>
      <c r="S847" s="245"/>
      <c r="T847" s="246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7" t="s">
        <v>138</v>
      </c>
      <c r="AU847" s="247" t="s">
        <v>81</v>
      </c>
      <c r="AV847" s="13" t="s">
        <v>81</v>
      </c>
      <c r="AW847" s="13" t="s">
        <v>33</v>
      </c>
      <c r="AX847" s="13" t="s">
        <v>79</v>
      </c>
      <c r="AY847" s="247" t="s">
        <v>127</v>
      </c>
    </row>
    <row r="848" s="2" customFormat="1" ht="16.5" customHeight="1">
      <c r="A848" s="40"/>
      <c r="B848" s="41"/>
      <c r="C848" s="220" t="s">
        <v>1688</v>
      </c>
      <c r="D848" s="220" t="s">
        <v>130</v>
      </c>
      <c r="E848" s="221" t="s">
        <v>568</v>
      </c>
      <c r="F848" s="222" t="s">
        <v>569</v>
      </c>
      <c r="G848" s="223" t="s">
        <v>536</v>
      </c>
      <c r="H848" s="224">
        <v>20.808</v>
      </c>
      <c r="I848" s="225"/>
      <c r="J848" s="226">
        <f>ROUND(I848*H848,2)</f>
        <v>0</v>
      </c>
      <c r="K848" s="222" t="s">
        <v>134</v>
      </c>
      <c r="L848" s="46"/>
      <c r="M848" s="227" t="s">
        <v>19</v>
      </c>
      <c r="N848" s="228" t="s">
        <v>42</v>
      </c>
      <c r="O848" s="86"/>
      <c r="P848" s="229">
        <f>O848*H848</f>
        <v>0</v>
      </c>
      <c r="Q848" s="229">
        <v>0</v>
      </c>
      <c r="R848" s="229">
        <f>Q848*H848</f>
        <v>0</v>
      </c>
      <c r="S848" s="229">
        <v>0</v>
      </c>
      <c r="T848" s="230">
        <f>S848*H848</f>
        <v>0</v>
      </c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R848" s="231" t="s">
        <v>150</v>
      </c>
      <c r="AT848" s="231" t="s">
        <v>130</v>
      </c>
      <c r="AU848" s="231" t="s">
        <v>81</v>
      </c>
      <c r="AY848" s="19" t="s">
        <v>127</v>
      </c>
      <c r="BE848" s="232">
        <f>IF(N848="základní",J848,0)</f>
        <v>0</v>
      </c>
      <c r="BF848" s="232">
        <f>IF(N848="snížená",J848,0)</f>
        <v>0</v>
      </c>
      <c r="BG848" s="232">
        <f>IF(N848="zákl. přenesená",J848,0)</f>
        <v>0</v>
      </c>
      <c r="BH848" s="232">
        <f>IF(N848="sníž. přenesená",J848,0)</f>
        <v>0</v>
      </c>
      <c r="BI848" s="232">
        <f>IF(N848="nulová",J848,0)</f>
        <v>0</v>
      </c>
      <c r="BJ848" s="19" t="s">
        <v>79</v>
      </c>
      <c r="BK848" s="232">
        <f>ROUND(I848*H848,2)</f>
        <v>0</v>
      </c>
      <c r="BL848" s="19" t="s">
        <v>150</v>
      </c>
      <c r="BM848" s="231" t="s">
        <v>1689</v>
      </c>
    </row>
    <row r="849" s="2" customFormat="1">
      <c r="A849" s="40"/>
      <c r="B849" s="41"/>
      <c r="C849" s="42"/>
      <c r="D849" s="233" t="s">
        <v>137</v>
      </c>
      <c r="E849" s="42"/>
      <c r="F849" s="234" t="s">
        <v>571</v>
      </c>
      <c r="G849" s="42"/>
      <c r="H849" s="42"/>
      <c r="I849" s="138"/>
      <c r="J849" s="42"/>
      <c r="K849" s="42"/>
      <c r="L849" s="46"/>
      <c r="M849" s="235"/>
      <c r="N849" s="236"/>
      <c r="O849" s="86"/>
      <c r="P849" s="86"/>
      <c r="Q849" s="86"/>
      <c r="R849" s="86"/>
      <c r="S849" s="86"/>
      <c r="T849" s="87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T849" s="19" t="s">
        <v>137</v>
      </c>
      <c r="AU849" s="19" t="s">
        <v>81</v>
      </c>
    </row>
    <row r="850" s="13" customFormat="1">
      <c r="A850" s="13"/>
      <c r="B850" s="237"/>
      <c r="C850" s="238"/>
      <c r="D850" s="233" t="s">
        <v>138</v>
      </c>
      <c r="E850" s="239" t="s">
        <v>19</v>
      </c>
      <c r="F850" s="240" t="s">
        <v>1690</v>
      </c>
      <c r="G850" s="238"/>
      <c r="H850" s="241">
        <v>20.808</v>
      </c>
      <c r="I850" s="242"/>
      <c r="J850" s="238"/>
      <c r="K850" s="238"/>
      <c r="L850" s="243"/>
      <c r="M850" s="244"/>
      <c r="N850" s="245"/>
      <c r="O850" s="245"/>
      <c r="P850" s="245"/>
      <c r="Q850" s="245"/>
      <c r="R850" s="245"/>
      <c r="S850" s="245"/>
      <c r="T850" s="246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7" t="s">
        <v>138</v>
      </c>
      <c r="AU850" s="247" t="s">
        <v>81</v>
      </c>
      <c r="AV850" s="13" t="s">
        <v>81</v>
      </c>
      <c r="AW850" s="13" t="s">
        <v>33</v>
      </c>
      <c r="AX850" s="13" t="s">
        <v>79</v>
      </c>
      <c r="AY850" s="247" t="s">
        <v>127</v>
      </c>
    </row>
    <row r="851" s="2" customFormat="1" ht="16.5" customHeight="1">
      <c r="A851" s="40"/>
      <c r="B851" s="41"/>
      <c r="C851" s="220" t="s">
        <v>1691</v>
      </c>
      <c r="D851" s="220" t="s">
        <v>130</v>
      </c>
      <c r="E851" s="221" t="s">
        <v>574</v>
      </c>
      <c r="F851" s="222" t="s">
        <v>575</v>
      </c>
      <c r="G851" s="223" t="s">
        <v>536</v>
      </c>
      <c r="H851" s="224">
        <v>166.464</v>
      </c>
      <c r="I851" s="225"/>
      <c r="J851" s="226">
        <f>ROUND(I851*H851,2)</f>
        <v>0</v>
      </c>
      <c r="K851" s="222" t="s">
        <v>134</v>
      </c>
      <c r="L851" s="46"/>
      <c r="M851" s="227" t="s">
        <v>19</v>
      </c>
      <c r="N851" s="228" t="s">
        <v>42</v>
      </c>
      <c r="O851" s="86"/>
      <c r="P851" s="229">
        <f>O851*H851</f>
        <v>0</v>
      </c>
      <c r="Q851" s="229">
        <v>0</v>
      </c>
      <c r="R851" s="229">
        <f>Q851*H851</f>
        <v>0</v>
      </c>
      <c r="S851" s="229">
        <v>0</v>
      </c>
      <c r="T851" s="230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31" t="s">
        <v>150</v>
      </c>
      <c r="AT851" s="231" t="s">
        <v>130</v>
      </c>
      <c r="AU851" s="231" t="s">
        <v>81</v>
      </c>
      <c r="AY851" s="19" t="s">
        <v>127</v>
      </c>
      <c r="BE851" s="232">
        <f>IF(N851="základní",J851,0)</f>
        <v>0</v>
      </c>
      <c r="BF851" s="232">
        <f>IF(N851="snížená",J851,0)</f>
        <v>0</v>
      </c>
      <c r="BG851" s="232">
        <f>IF(N851="zákl. přenesená",J851,0)</f>
        <v>0</v>
      </c>
      <c r="BH851" s="232">
        <f>IF(N851="sníž. přenesená",J851,0)</f>
        <v>0</v>
      </c>
      <c r="BI851" s="232">
        <f>IF(N851="nulová",J851,0)</f>
        <v>0</v>
      </c>
      <c r="BJ851" s="19" t="s">
        <v>79</v>
      </c>
      <c r="BK851" s="232">
        <f>ROUND(I851*H851,2)</f>
        <v>0</v>
      </c>
      <c r="BL851" s="19" t="s">
        <v>150</v>
      </c>
      <c r="BM851" s="231" t="s">
        <v>1692</v>
      </c>
    </row>
    <row r="852" s="2" customFormat="1">
      <c r="A852" s="40"/>
      <c r="B852" s="41"/>
      <c r="C852" s="42"/>
      <c r="D852" s="233" t="s">
        <v>137</v>
      </c>
      <c r="E852" s="42"/>
      <c r="F852" s="234" t="s">
        <v>577</v>
      </c>
      <c r="G852" s="42"/>
      <c r="H852" s="42"/>
      <c r="I852" s="138"/>
      <c r="J852" s="42"/>
      <c r="K852" s="42"/>
      <c r="L852" s="46"/>
      <c r="M852" s="235"/>
      <c r="N852" s="236"/>
      <c r="O852" s="86"/>
      <c r="P852" s="86"/>
      <c r="Q852" s="86"/>
      <c r="R852" s="86"/>
      <c r="S852" s="86"/>
      <c r="T852" s="87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T852" s="19" t="s">
        <v>137</v>
      </c>
      <c r="AU852" s="19" t="s">
        <v>81</v>
      </c>
    </row>
    <row r="853" s="13" customFormat="1">
      <c r="A853" s="13"/>
      <c r="B853" s="237"/>
      <c r="C853" s="238"/>
      <c r="D853" s="233" t="s">
        <v>138</v>
      </c>
      <c r="E853" s="239" t="s">
        <v>19</v>
      </c>
      <c r="F853" s="240" t="s">
        <v>1693</v>
      </c>
      <c r="G853" s="238"/>
      <c r="H853" s="241">
        <v>166.464</v>
      </c>
      <c r="I853" s="242"/>
      <c r="J853" s="238"/>
      <c r="K853" s="238"/>
      <c r="L853" s="243"/>
      <c r="M853" s="244"/>
      <c r="N853" s="245"/>
      <c r="O853" s="245"/>
      <c r="P853" s="245"/>
      <c r="Q853" s="245"/>
      <c r="R853" s="245"/>
      <c r="S853" s="245"/>
      <c r="T853" s="246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7" t="s">
        <v>138</v>
      </c>
      <c r="AU853" s="247" t="s">
        <v>81</v>
      </c>
      <c r="AV853" s="13" t="s">
        <v>81</v>
      </c>
      <c r="AW853" s="13" t="s">
        <v>33</v>
      </c>
      <c r="AX853" s="13" t="s">
        <v>79</v>
      </c>
      <c r="AY853" s="247" t="s">
        <v>127</v>
      </c>
    </row>
    <row r="854" s="2" customFormat="1" ht="16.5" customHeight="1">
      <c r="A854" s="40"/>
      <c r="B854" s="41"/>
      <c r="C854" s="220" t="s">
        <v>1694</v>
      </c>
      <c r="D854" s="220" t="s">
        <v>130</v>
      </c>
      <c r="E854" s="221" t="s">
        <v>1695</v>
      </c>
      <c r="F854" s="222" t="s">
        <v>1696</v>
      </c>
      <c r="G854" s="223" t="s">
        <v>536</v>
      </c>
      <c r="H854" s="224">
        <v>0.26400000000000001</v>
      </c>
      <c r="I854" s="225"/>
      <c r="J854" s="226">
        <f>ROUND(I854*H854,2)</f>
        <v>0</v>
      </c>
      <c r="K854" s="222" t="s">
        <v>134</v>
      </c>
      <c r="L854" s="46"/>
      <c r="M854" s="227" t="s">
        <v>19</v>
      </c>
      <c r="N854" s="228" t="s">
        <v>42</v>
      </c>
      <c r="O854" s="86"/>
      <c r="P854" s="229">
        <f>O854*H854</f>
        <v>0</v>
      </c>
      <c r="Q854" s="229">
        <v>0</v>
      </c>
      <c r="R854" s="229">
        <f>Q854*H854</f>
        <v>0</v>
      </c>
      <c r="S854" s="229">
        <v>0</v>
      </c>
      <c r="T854" s="230">
        <f>S854*H854</f>
        <v>0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31" t="s">
        <v>150</v>
      </c>
      <c r="AT854" s="231" t="s">
        <v>130</v>
      </c>
      <c r="AU854" s="231" t="s">
        <v>81</v>
      </c>
      <c r="AY854" s="19" t="s">
        <v>127</v>
      </c>
      <c r="BE854" s="232">
        <f>IF(N854="základní",J854,0)</f>
        <v>0</v>
      </c>
      <c r="BF854" s="232">
        <f>IF(N854="snížená",J854,0)</f>
        <v>0</v>
      </c>
      <c r="BG854" s="232">
        <f>IF(N854="zákl. přenesená",J854,0)</f>
        <v>0</v>
      </c>
      <c r="BH854" s="232">
        <f>IF(N854="sníž. přenesená",J854,0)</f>
        <v>0</v>
      </c>
      <c r="BI854" s="232">
        <f>IF(N854="nulová",J854,0)</f>
        <v>0</v>
      </c>
      <c r="BJ854" s="19" t="s">
        <v>79</v>
      </c>
      <c r="BK854" s="232">
        <f>ROUND(I854*H854,2)</f>
        <v>0</v>
      </c>
      <c r="BL854" s="19" t="s">
        <v>150</v>
      </c>
      <c r="BM854" s="231" t="s">
        <v>1697</v>
      </c>
    </row>
    <row r="855" s="2" customFormat="1">
      <c r="A855" s="40"/>
      <c r="B855" s="41"/>
      <c r="C855" s="42"/>
      <c r="D855" s="233" t="s">
        <v>137</v>
      </c>
      <c r="E855" s="42"/>
      <c r="F855" s="234" t="s">
        <v>1698</v>
      </c>
      <c r="G855" s="42"/>
      <c r="H855" s="42"/>
      <c r="I855" s="138"/>
      <c r="J855" s="42"/>
      <c r="K855" s="42"/>
      <c r="L855" s="46"/>
      <c r="M855" s="235"/>
      <c r="N855" s="236"/>
      <c r="O855" s="86"/>
      <c r="P855" s="86"/>
      <c r="Q855" s="86"/>
      <c r="R855" s="86"/>
      <c r="S855" s="86"/>
      <c r="T855" s="87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T855" s="19" t="s">
        <v>137</v>
      </c>
      <c r="AU855" s="19" t="s">
        <v>81</v>
      </c>
    </row>
    <row r="856" s="13" customFormat="1">
      <c r="A856" s="13"/>
      <c r="B856" s="237"/>
      <c r="C856" s="238"/>
      <c r="D856" s="233" t="s">
        <v>138</v>
      </c>
      <c r="E856" s="239" t="s">
        <v>19</v>
      </c>
      <c r="F856" s="240" t="s">
        <v>1699</v>
      </c>
      <c r="G856" s="238"/>
      <c r="H856" s="241">
        <v>0.26400000000000001</v>
      </c>
      <c r="I856" s="242"/>
      <c r="J856" s="238"/>
      <c r="K856" s="238"/>
      <c r="L856" s="243"/>
      <c r="M856" s="244"/>
      <c r="N856" s="245"/>
      <c r="O856" s="245"/>
      <c r="P856" s="245"/>
      <c r="Q856" s="245"/>
      <c r="R856" s="245"/>
      <c r="S856" s="245"/>
      <c r="T856" s="246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7" t="s">
        <v>138</v>
      </c>
      <c r="AU856" s="247" t="s">
        <v>81</v>
      </c>
      <c r="AV856" s="13" t="s">
        <v>81</v>
      </c>
      <c r="AW856" s="13" t="s">
        <v>33</v>
      </c>
      <c r="AX856" s="13" t="s">
        <v>79</v>
      </c>
      <c r="AY856" s="247" t="s">
        <v>127</v>
      </c>
    </row>
    <row r="857" s="2" customFormat="1" ht="16.5" customHeight="1">
      <c r="A857" s="40"/>
      <c r="B857" s="41"/>
      <c r="C857" s="220" t="s">
        <v>1700</v>
      </c>
      <c r="D857" s="220" t="s">
        <v>130</v>
      </c>
      <c r="E857" s="221" t="s">
        <v>1701</v>
      </c>
      <c r="F857" s="222" t="s">
        <v>563</v>
      </c>
      <c r="G857" s="223" t="s">
        <v>536</v>
      </c>
      <c r="H857" s="224">
        <v>2.1120000000000001</v>
      </c>
      <c r="I857" s="225"/>
      <c r="J857" s="226">
        <f>ROUND(I857*H857,2)</f>
        <v>0</v>
      </c>
      <c r="K857" s="222" t="s">
        <v>134</v>
      </c>
      <c r="L857" s="46"/>
      <c r="M857" s="227" t="s">
        <v>19</v>
      </c>
      <c r="N857" s="228" t="s">
        <v>42</v>
      </c>
      <c r="O857" s="86"/>
      <c r="P857" s="229">
        <f>O857*H857</f>
        <v>0</v>
      </c>
      <c r="Q857" s="229">
        <v>0</v>
      </c>
      <c r="R857" s="229">
        <f>Q857*H857</f>
        <v>0</v>
      </c>
      <c r="S857" s="229">
        <v>0</v>
      </c>
      <c r="T857" s="230">
        <f>S857*H857</f>
        <v>0</v>
      </c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R857" s="231" t="s">
        <v>150</v>
      </c>
      <c r="AT857" s="231" t="s">
        <v>130</v>
      </c>
      <c r="AU857" s="231" t="s">
        <v>81</v>
      </c>
      <c r="AY857" s="19" t="s">
        <v>127</v>
      </c>
      <c r="BE857" s="232">
        <f>IF(N857="základní",J857,0)</f>
        <v>0</v>
      </c>
      <c r="BF857" s="232">
        <f>IF(N857="snížená",J857,0)</f>
        <v>0</v>
      </c>
      <c r="BG857" s="232">
        <f>IF(N857="zákl. přenesená",J857,0)</f>
        <v>0</v>
      </c>
      <c r="BH857" s="232">
        <f>IF(N857="sníž. přenesená",J857,0)</f>
        <v>0</v>
      </c>
      <c r="BI857" s="232">
        <f>IF(N857="nulová",J857,0)</f>
        <v>0</v>
      </c>
      <c r="BJ857" s="19" t="s">
        <v>79</v>
      </c>
      <c r="BK857" s="232">
        <f>ROUND(I857*H857,2)</f>
        <v>0</v>
      </c>
      <c r="BL857" s="19" t="s">
        <v>150</v>
      </c>
      <c r="BM857" s="231" t="s">
        <v>1702</v>
      </c>
    </row>
    <row r="858" s="2" customFormat="1">
      <c r="A858" s="40"/>
      <c r="B858" s="41"/>
      <c r="C858" s="42"/>
      <c r="D858" s="233" t="s">
        <v>137</v>
      </c>
      <c r="E858" s="42"/>
      <c r="F858" s="234" t="s">
        <v>1703</v>
      </c>
      <c r="G858" s="42"/>
      <c r="H858" s="42"/>
      <c r="I858" s="138"/>
      <c r="J858" s="42"/>
      <c r="K858" s="42"/>
      <c r="L858" s="46"/>
      <c r="M858" s="235"/>
      <c r="N858" s="236"/>
      <c r="O858" s="86"/>
      <c r="P858" s="86"/>
      <c r="Q858" s="86"/>
      <c r="R858" s="86"/>
      <c r="S858" s="86"/>
      <c r="T858" s="87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T858" s="19" t="s">
        <v>137</v>
      </c>
      <c r="AU858" s="19" t="s">
        <v>81</v>
      </c>
    </row>
    <row r="859" s="13" customFormat="1">
      <c r="A859" s="13"/>
      <c r="B859" s="237"/>
      <c r="C859" s="238"/>
      <c r="D859" s="233" t="s">
        <v>138</v>
      </c>
      <c r="E859" s="239" t="s">
        <v>19</v>
      </c>
      <c r="F859" s="240" t="s">
        <v>1704</v>
      </c>
      <c r="G859" s="238"/>
      <c r="H859" s="241">
        <v>2.1120000000000001</v>
      </c>
      <c r="I859" s="242"/>
      <c r="J859" s="238"/>
      <c r="K859" s="238"/>
      <c r="L859" s="243"/>
      <c r="M859" s="244"/>
      <c r="N859" s="245"/>
      <c r="O859" s="245"/>
      <c r="P859" s="245"/>
      <c r="Q859" s="245"/>
      <c r="R859" s="245"/>
      <c r="S859" s="245"/>
      <c r="T859" s="246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7" t="s">
        <v>138</v>
      </c>
      <c r="AU859" s="247" t="s">
        <v>81</v>
      </c>
      <c r="AV859" s="13" t="s">
        <v>81</v>
      </c>
      <c r="AW859" s="13" t="s">
        <v>33</v>
      </c>
      <c r="AX859" s="13" t="s">
        <v>79</v>
      </c>
      <c r="AY859" s="247" t="s">
        <v>127</v>
      </c>
    </row>
    <row r="860" s="2" customFormat="1" ht="21.75" customHeight="1">
      <c r="A860" s="40"/>
      <c r="B860" s="41"/>
      <c r="C860" s="220" t="s">
        <v>1705</v>
      </c>
      <c r="D860" s="220" t="s">
        <v>130</v>
      </c>
      <c r="E860" s="221" t="s">
        <v>585</v>
      </c>
      <c r="F860" s="222" t="s">
        <v>586</v>
      </c>
      <c r="G860" s="223" t="s">
        <v>536</v>
      </c>
      <c r="H860" s="224">
        <v>50.859999999999999</v>
      </c>
      <c r="I860" s="225"/>
      <c r="J860" s="226">
        <f>ROUND(I860*H860,2)</f>
        <v>0</v>
      </c>
      <c r="K860" s="222" t="s">
        <v>134</v>
      </c>
      <c r="L860" s="46"/>
      <c r="M860" s="227" t="s">
        <v>19</v>
      </c>
      <c r="N860" s="228" t="s">
        <v>42</v>
      </c>
      <c r="O860" s="86"/>
      <c r="P860" s="229">
        <f>O860*H860</f>
        <v>0</v>
      </c>
      <c r="Q860" s="229">
        <v>0</v>
      </c>
      <c r="R860" s="229">
        <f>Q860*H860</f>
        <v>0</v>
      </c>
      <c r="S860" s="229">
        <v>0</v>
      </c>
      <c r="T860" s="230">
        <f>S860*H860</f>
        <v>0</v>
      </c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R860" s="231" t="s">
        <v>150</v>
      </c>
      <c r="AT860" s="231" t="s">
        <v>130</v>
      </c>
      <c r="AU860" s="231" t="s">
        <v>81</v>
      </c>
      <c r="AY860" s="19" t="s">
        <v>127</v>
      </c>
      <c r="BE860" s="232">
        <f>IF(N860="základní",J860,0)</f>
        <v>0</v>
      </c>
      <c r="BF860" s="232">
        <f>IF(N860="snížená",J860,0)</f>
        <v>0</v>
      </c>
      <c r="BG860" s="232">
        <f>IF(N860="zákl. přenesená",J860,0)</f>
        <v>0</v>
      </c>
      <c r="BH860" s="232">
        <f>IF(N860="sníž. přenesená",J860,0)</f>
        <v>0</v>
      </c>
      <c r="BI860" s="232">
        <f>IF(N860="nulová",J860,0)</f>
        <v>0</v>
      </c>
      <c r="BJ860" s="19" t="s">
        <v>79</v>
      </c>
      <c r="BK860" s="232">
        <f>ROUND(I860*H860,2)</f>
        <v>0</v>
      </c>
      <c r="BL860" s="19" t="s">
        <v>150</v>
      </c>
      <c r="BM860" s="231" t="s">
        <v>1706</v>
      </c>
    </row>
    <row r="861" s="2" customFormat="1">
      <c r="A861" s="40"/>
      <c r="B861" s="41"/>
      <c r="C861" s="42"/>
      <c r="D861" s="233" t="s">
        <v>137</v>
      </c>
      <c r="E861" s="42"/>
      <c r="F861" s="234" t="s">
        <v>588</v>
      </c>
      <c r="G861" s="42"/>
      <c r="H861" s="42"/>
      <c r="I861" s="138"/>
      <c r="J861" s="42"/>
      <c r="K861" s="42"/>
      <c r="L861" s="46"/>
      <c r="M861" s="235"/>
      <c r="N861" s="236"/>
      <c r="O861" s="86"/>
      <c r="P861" s="86"/>
      <c r="Q861" s="86"/>
      <c r="R861" s="86"/>
      <c r="S861" s="86"/>
      <c r="T861" s="87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T861" s="19" t="s">
        <v>137</v>
      </c>
      <c r="AU861" s="19" t="s">
        <v>81</v>
      </c>
    </row>
    <row r="862" s="13" customFormat="1">
      <c r="A862" s="13"/>
      <c r="B862" s="237"/>
      <c r="C862" s="238"/>
      <c r="D862" s="233" t="s">
        <v>138</v>
      </c>
      <c r="E862" s="239" t="s">
        <v>19</v>
      </c>
      <c r="F862" s="240" t="s">
        <v>1690</v>
      </c>
      <c r="G862" s="238"/>
      <c r="H862" s="241">
        <v>20.808</v>
      </c>
      <c r="I862" s="242"/>
      <c r="J862" s="238"/>
      <c r="K862" s="238"/>
      <c r="L862" s="243"/>
      <c r="M862" s="244"/>
      <c r="N862" s="245"/>
      <c r="O862" s="245"/>
      <c r="P862" s="245"/>
      <c r="Q862" s="245"/>
      <c r="R862" s="245"/>
      <c r="S862" s="245"/>
      <c r="T862" s="246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7" t="s">
        <v>138</v>
      </c>
      <c r="AU862" s="247" t="s">
        <v>81</v>
      </c>
      <c r="AV862" s="13" t="s">
        <v>81</v>
      </c>
      <c r="AW862" s="13" t="s">
        <v>33</v>
      </c>
      <c r="AX862" s="13" t="s">
        <v>71</v>
      </c>
      <c r="AY862" s="247" t="s">
        <v>127</v>
      </c>
    </row>
    <row r="863" s="13" customFormat="1">
      <c r="A863" s="13"/>
      <c r="B863" s="237"/>
      <c r="C863" s="238"/>
      <c r="D863" s="233" t="s">
        <v>138</v>
      </c>
      <c r="E863" s="239" t="s">
        <v>19</v>
      </c>
      <c r="F863" s="240" t="s">
        <v>1682</v>
      </c>
      <c r="G863" s="238"/>
      <c r="H863" s="241">
        <v>30.052</v>
      </c>
      <c r="I863" s="242"/>
      <c r="J863" s="238"/>
      <c r="K863" s="238"/>
      <c r="L863" s="243"/>
      <c r="M863" s="244"/>
      <c r="N863" s="245"/>
      <c r="O863" s="245"/>
      <c r="P863" s="245"/>
      <c r="Q863" s="245"/>
      <c r="R863" s="245"/>
      <c r="S863" s="245"/>
      <c r="T863" s="246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7" t="s">
        <v>138</v>
      </c>
      <c r="AU863" s="247" t="s">
        <v>81</v>
      </c>
      <c r="AV863" s="13" t="s">
        <v>81</v>
      </c>
      <c r="AW863" s="13" t="s">
        <v>33</v>
      </c>
      <c r="AX863" s="13" t="s">
        <v>71</v>
      </c>
      <c r="AY863" s="247" t="s">
        <v>127</v>
      </c>
    </row>
    <row r="864" s="15" customFormat="1">
      <c r="A864" s="15"/>
      <c r="B864" s="261"/>
      <c r="C864" s="262"/>
      <c r="D864" s="233" t="s">
        <v>138</v>
      </c>
      <c r="E864" s="263" t="s">
        <v>19</v>
      </c>
      <c r="F864" s="264" t="s">
        <v>323</v>
      </c>
      <c r="G864" s="262"/>
      <c r="H864" s="265">
        <v>50.859999999999999</v>
      </c>
      <c r="I864" s="266"/>
      <c r="J864" s="262"/>
      <c r="K864" s="262"/>
      <c r="L864" s="267"/>
      <c r="M864" s="268"/>
      <c r="N864" s="269"/>
      <c r="O864" s="269"/>
      <c r="P864" s="269"/>
      <c r="Q864" s="269"/>
      <c r="R864" s="269"/>
      <c r="S864" s="269"/>
      <c r="T864" s="270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71" t="s">
        <v>138</v>
      </c>
      <c r="AU864" s="271" t="s">
        <v>81</v>
      </c>
      <c r="AV864" s="15" t="s">
        <v>150</v>
      </c>
      <c r="AW864" s="15" t="s">
        <v>33</v>
      </c>
      <c r="AX864" s="15" t="s">
        <v>79</v>
      </c>
      <c r="AY864" s="271" t="s">
        <v>127</v>
      </c>
    </row>
    <row r="865" s="2" customFormat="1" ht="21.75" customHeight="1">
      <c r="A865" s="40"/>
      <c r="B865" s="41"/>
      <c r="C865" s="220" t="s">
        <v>1707</v>
      </c>
      <c r="D865" s="220" t="s">
        <v>130</v>
      </c>
      <c r="E865" s="221" t="s">
        <v>595</v>
      </c>
      <c r="F865" s="222" t="s">
        <v>596</v>
      </c>
      <c r="G865" s="223" t="s">
        <v>536</v>
      </c>
      <c r="H865" s="224">
        <v>56.100000000000001</v>
      </c>
      <c r="I865" s="225"/>
      <c r="J865" s="226">
        <f>ROUND(I865*H865,2)</f>
        <v>0</v>
      </c>
      <c r="K865" s="222" t="s">
        <v>134</v>
      </c>
      <c r="L865" s="46"/>
      <c r="M865" s="227" t="s">
        <v>19</v>
      </c>
      <c r="N865" s="228" t="s">
        <v>42</v>
      </c>
      <c r="O865" s="86"/>
      <c r="P865" s="229">
        <f>O865*H865</f>
        <v>0</v>
      </c>
      <c r="Q865" s="229">
        <v>0</v>
      </c>
      <c r="R865" s="229">
        <f>Q865*H865</f>
        <v>0</v>
      </c>
      <c r="S865" s="229">
        <v>0</v>
      </c>
      <c r="T865" s="230">
        <f>S865*H865</f>
        <v>0</v>
      </c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R865" s="231" t="s">
        <v>150</v>
      </c>
      <c r="AT865" s="231" t="s">
        <v>130</v>
      </c>
      <c r="AU865" s="231" t="s">
        <v>81</v>
      </c>
      <c r="AY865" s="19" t="s">
        <v>127</v>
      </c>
      <c r="BE865" s="232">
        <f>IF(N865="základní",J865,0)</f>
        <v>0</v>
      </c>
      <c r="BF865" s="232">
        <f>IF(N865="snížená",J865,0)</f>
        <v>0</v>
      </c>
      <c r="BG865" s="232">
        <f>IF(N865="zákl. přenesená",J865,0)</f>
        <v>0</v>
      </c>
      <c r="BH865" s="232">
        <f>IF(N865="sníž. přenesená",J865,0)</f>
        <v>0</v>
      </c>
      <c r="BI865" s="232">
        <f>IF(N865="nulová",J865,0)</f>
        <v>0</v>
      </c>
      <c r="BJ865" s="19" t="s">
        <v>79</v>
      </c>
      <c r="BK865" s="232">
        <f>ROUND(I865*H865,2)</f>
        <v>0</v>
      </c>
      <c r="BL865" s="19" t="s">
        <v>150</v>
      </c>
      <c r="BM865" s="231" t="s">
        <v>1708</v>
      </c>
    </row>
    <row r="866" s="2" customFormat="1">
      <c r="A866" s="40"/>
      <c r="B866" s="41"/>
      <c r="C866" s="42"/>
      <c r="D866" s="233" t="s">
        <v>137</v>
      </c>
      <c r="E866" s="42"/>
      <c r="F866" s="234" t="s">
        <v>596</v>
      </c>
      <c r="G866" s="42"/>
      <c r="H866" s="42"/>
      <c r="I866" s="138"/>
      <c r="J866" s="42"/>
      <c r="K866" s="42"/>
      <c r="L866" s="46"/>
      <c r="M866" s="235"/>
      <c r="N866" s="236"/>
      <c r="O866" s="86"/>
      <c r="P866" s="86"/>
      <c r="Q866" s="86"/>
      <c r="R866" s="86"/>
      <c r="S866" s="86"/>
      <c r="T866" s="87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T866" s="19" t="s">
        <v>137</v>
      </c>
      <c r="AU866" s="19" t="s">
        <v>81</v>
      </c>
    </row>
    <row r="867" s="13" customFormat="1">
      <c r="A867" s="13"/>
      <c r="B867" s="237"/>
      <c r="C867" s="238"/>
      <c r="D867" s="233" t="s">
        <v>138</v>
      </c>
      <c r="E867" s="239" t="s">
        <v>19</v>
      </c>
      <c r="F867" s="240" t="s">
        <v>1680</v>
      </c>
      <c r="G867" s="238"/>
      <c r="H867" s="241">
        <v>56.100000000000001</v>
      </c>
      <c r="I867" s="242"/>
      <c r="J867" s="238"/>
      <c r="K867" s="238"/>
      <c r="L867" s="243"/>
      <c r="M867" s="244"/>
      <c r="N867" s="245"/>
      <c r="O867" s="245"/>
      <c r="P867" s="245"/>
      <c r="Q867" s="245"/>
      <c r="R867" s="245"/>
      <c r="S867" s="245"/>
      <c r="T867" s="246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7" t="s">
        <v>138</v>
      </c>
      <c r="AU867" s="247" t="s">
        <v>81</v>
      </c>
      <c r="AV867" s="13" t="s">
        <v>81</v>
      </c>
      <c r="AW867" s="13" t="s">
        <v>33</v>
      </c>
      <c r="AX867" s="13" t="s">
        <v>79</v>
      </c>
      <c r="AY867" s="247" t="s">
        <v>127</v>
      </c>
    </row>
    <row r="868" s="2" customFormat="1" ht="21.75" customHeight="1">
      <c r="A868" s="40"/>
      <c r="B868" s="41"/>
      <c r="C868" s="220" t="s">
        <v>1709</v>
      </c>
      <c r="D868" s="220" t="s">
        <v>130</v>
      </c>
      <c r="E868" s="221" t="s">
        <v>599</v>
      </c>
      <c r="F868" s="222" t="s">
        <v>600</v>
      </c>
      <c r="G868" s="223" t="s">
        <v>536</v>
      </c>
      <c r="H868" s="224">
        <v>1.6499999999999999</v>
      </c>
      <c r="I868" s="225"/>
      <c r="J868" s="226">
        <f>ROUND(I868*H868,2)</f>
        <v>0</v>
      </c>
      <c r="K868" s="222" t="s">
        <v>134</v>
      </c>
      <c r="L868" s="46"/>
      <c r="M868" s="227" t="s">
        <v>19</v>
      </c>
      <c r="N868" s="228" t="s">
        <v>42</v>
      </c>
      <c r="O868" s="86"/>
      <c r="P868" s="229">
        <f>O868*H868</f>
        <v>0</v>
      </c>
      <c r="Q868" s="229">
        <v>0</v>
      </c>
      <c r="R868" s="229">
        <f>Q868*H868</f>
        <v>0</v>
      </c>
      <c r="S868" s="229">
        <v>0</v>
      </c>
      <c r="T868" s="230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31" t="s">
        <v>150</v>
      </c>
      <c r="AT868" s="231" t="s">
        <v>130</v>
      </c>
      <c r="AU868" s="231" t="s">
        <v>81</v>
      </c>
      <c r="AY868" s="19" t="s">
        <v>127</v>
      </c>
      <c r="BE868" s="232">
        <f>IF(N868="základní",J868,0)</f>
        <v>0</v>
      </c>
      <c r="BF868" s="232">
        <f>IF(N868="snížená",J868,0)</f>
        <v>0</v>
      </c>
      <c r="BG868" s="232">
        <f>IF(N868="zákl. přenesená",J868,0)</f>
        <v>0</v>
      </c>
      <c r="BH868" s="232">
        <f>IF(N868="sníž. přenesená",J868,0)</f>
        <v>0</v>
      </c>
      <c r="BI868" s="232">
        <f>IF(N868="nulová",J868,0)</f>
        <v>0</v>
      </c>
      <c r="BJ868" s="19" t="s">
        <v>79</v>
      </c>
      <c r="BK868" s="232">
        <f>ROUND(I868*H868,2)</f>
        <v>0</v>
      </c>
      <c r="BL868" s="19" t="s">
        <v>150</v>
      </c>
      <c r="BM868" s="231" t="s">
        <v>1710</v>
      </c>
    </row>
    <row r="869" s="2" customFormat="1">
      <c r="A869" s="40"/>
      <c r="B869" s="41"/>
      <c r="C869" s="42"/>
      <c r="D869" s="233" t="s">
        <v>137</v>
      </c>
      <c r="E869" s="42"/>
      <c r="F869" s="234" t="s">
        <v>600</v>
      </c>
      <c r="G869" s="42"/>
      <c r="H869" s="42"/>
      <c r="I869" s="138"/>
      <c r="J869" s="42"/>
      <c r="K869" s="42"/>
      <c r="L869" s="46"/>
      <c r="M869" s="235"/>
      <c r="N869" s="236"/>
      <c r="O869" s="86"/>
      <c r="P869" s="86"/>
      <c r="Q869" s="86"/>
      <c r="R869" s="86"/>
      <c r="S869" s="86"/>
      <c r="T869" s="87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9" t="s">
        <v>137</v>
      </c>
      <c r="AU869" s="19" t="s">
        <v>81</v>
      </c>
    </row>
    <row r="870" s="13" customFormat="1">
      <c r="A870" s="13"/>
      <c r="B870" s="237"/>
      <c r="C870" s="238"/>
      <c r="D870" s="233" t="s">
        <v>138</v>
      </c>
      <c r="E870" s="239" t="s">
        <v>19</v>
      </c>
      <c r="F870" s="240" t="s">
        <v>1681</v>
      </c>
      <c r="G870" s="238"/>
      <c r="H870" s="241">
        <v>1.6499999999999999</v>
      </c>
      <c r="I870" s="242"/>
      <c r="J870" s="238"/>
      <c r="K870" s="238"/>
      <c r="L870" s="243"/>
      <c r="M870" s="244"/>
      <c r="N870" s="245"/>
      <c r="O870" s="245"/>
      <c r="P870" s="245"/>
      <c r="Q870" s="245"/>
      <c r="R870" s="245"/>
      <c r="S870" s="245"/>
      <c r="T870" s="246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7" t="s">
        <v>138</v>
      </c>
      <c r="AU870" s="247" t="s">
        <v>81</v>
      </c>
      <c r="AV870" s="13" t="s">
        <v>81</v>
      </c>
      <c r="AW870" s="13" t="s">
        <v>33</v>
      </c>
      <c r="AX870" s="13" t="s">
        <v>79</v>
      </c>
      <c r="AY870" s="247" t="s">
        <v>127</v>
      </c>
    </row>
    <row r="871" s="12" customFormat="1" ht="22.8" customHeight="1">
      <c r="A871" s="12"/>
      <c r="B871" s="204"/>
      <c r="C871" s="205"/>
      <c r="D871" s="206" t="s">
        <v>70</v>
      </c>
      <c r="E871" s="218" t="s">
        <v>602</v>
      </c>
      <c r="F871" s="218" t="s">
        <v>603</v>
      </c>
      <c r="G871" s="205"/>
      <c r="H871" s="205"/>
      <c r="I871" s="208"/>
      <c r="J871" s="219">
        <f>BK871</f>
        <v>0</v>
      </c>
      <c r="K871" s="205"/>
      <c r="L871" s="210"/>
      <c r="M871" s="211"/>
      <c r="N871" s="212"/>
      <c r="O871" s="212"/>
      <c r="P871" s="213">
        <f>SUM(P872:P873)</f>
        <v>0</v>
      </c>
      <c r="Q871" s="212"/>
      <c r="R871" s="213">
        <f>SUM(R872:R873)</f>
        <v>0</v>
      </c>
      <c r="S871" s="212"/>
      <c r="T871" s="214">
        <f>SUM(T872:T873)</f>
        <v>0</v>
      </c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R871" s="215" t="s">
        <v>79</v>
      </c>
      <c r="AT871" s="216" t="s">
        <v>70</v>
      </c>
      <c r="AU871" s="216" t="s">
        <v>79</v>
      </c>
      <c r="AY871" s="215" t="s">
        <v>127</v>
      </c>
      <c r="BK871" s="217">
        <f>SUM(BK872:BK873)</f>
        <v>0</v>
      </c>
    </row>
    <row r="872" s="2" customFormat="1" ht="16.5" customHeight="1">
      <c r="A872" s="40"/>
      <c r="B872" s="41"/>
      <c r="C872" s="220" t="s">
        <v>1711</v>
      </c>
      <c r="D872" s="220" t="s">
        <v>130</v>
      </c>
      <c r="E872" s="221" t="s">
        <v>1712</v>
      </c>
      <c r="F872" s="222" t="s">
        <v>1713</v>
      </c>
      <c r="G872" s="223" t="s">
        <v>536</v>
      </c>
      <c r="H872" s="224">
        <v>2865.0369999999998</v>
      </c>
      <c r="I872" s="225"/>
      <c r="J872" s="226">
        <f>ROUND(I872*H872,2)</f>
        <v>0</v>
      </c>
      <c r="K872" s="222" t="s">
        <v>134</v>
      </c>
      <c r="L872" s="46"/>
      <c r="M872" s="227" t="s">
        <v>19</v>
      </c>
      <c r="N872" s="228" t="s">
        <v>42</v>
      </c>
      <c r="O872" s="86"/>
      <c r="P872" s="229">
        <f>O872*H872</f>
        <v>0</v>
      </c>
      <c r="Q872" s="229">
        <v>0</v>
      </c>
      <c r="R872" s="229">
        <f>Q872*H872</f>
        <v>0</v>
      </c>
      <c r="S872" s="229">
        <v>0</v>
      </c>
      <c r="T872" s="230">
        <f>S872*H872</f>
        <v>0</v>
      </c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R872" s="231" t="s">
        <v>150</v>
      </c>
      <c r="AT872" s="231" t="s">
        <v>130</v>
      </c>
      <c r="AU872" s="231" t="s">
        <v>81</v>
      </c>
      <c r="AY872" s="19" t="s">
        <v>127</v>
      </c>
      <c r="BE872" s="232">
        <f>IF(N872="základní",J872,0)</f>
        <v>0</v>
      </c>
      <c r="BF872" s="232">
        <f>IF(N872="snížená",J872,0)</f>
        <v>0</v>
      </c>
      <c r="BG872" s="232">
        <f>IF(N872="zákl. přenesená",J872,0)</f>
        <v>0</v>
      </c>
      <c r="BH872" s="232">
        <f>IF(N872="sníž. přenesená",J872,0)</f>
        <v>0</v>
      </c>
      <c r="BI872" s="232">
        <f>IF(N872="nulová",J872,0)</f>
        <v>0</v>
      </c>
      <c r="BJ872" s="19" t="s">
        <v>79</v>
      </c>
      <c r="BK872" s="232">
        <f>ROUND(I872*H872,2)</f>
        <v>0</v>
      </c>
      <c r="BL872" s="19" t="s">
        <v>150</v>
      </c>
      <c r="BM872" s="231" t="s">
        <v>1714</v>
      </c>
    </row>
    <row r="873" s="2" customFormat="1">
      <c r="A873" s="40"/>
      <c r="B873" s="41"/>
      <c r="C873" s="42"/>
      <c r="D873" s="233" t="s">
        <v>137</v>
      </c>
      <c r="E873" s="42"/>
      <c r="F873" s="234" t="s">
        <v>1715</v>
      </c>
      <c r="G873" s="42"/>
      <c r="H873" s="42"/>
      <c r="I873" s="138"/>
      <c r="J873" s="42"/>
      <c r="K873" s="42"/>
      <c r="L873" s="46"/>
      <c r="M873" s="235"/>
      <c r="N873" s="236"/>
      <c r="O873" s="86"/>
      <c r="P873" s="86"/>
      <c r="Q873" s="86"/>
      <c r="R873" s="86"/>
      <c r="S873" s="86"/>
      <c r="T873" s="87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T873" s="19" t="s">
        <v>137</v>
      </c>
      <c r="AU873" s="19" t="s">
        <v>81</v>
      </c>
    </row>
    <row r="874" s="12" customFormat="1" ht="25.92" customHeight="1">
      <c r="A874" s="12"/>
      <c r="B874" s="204"/>
      <c r="C874" s="205"/>
      <c r="D874" s="206" t="s">
        <v>70</v>
      </c>
      <c r="E874" s="207" t="s">
        <v>1716</v>
      </c>
      <c r="F874" s="207" t="s">
        <v>1717</v>
      </c>
      <c r="G874" s="205"/>
      <c r="H874" s="205"/>
      <c r="I874" s="208"/>
      <c r="J874" s="209">
        <f>BK874</f>
        <v>0</v>
      </c>
      <c r="K874" s="205"/>
      <c r="L874" s="210"/>
      <c r="M874" s="211"/>
      <c r="N874" s="212"/>
      <c r="O874" s="212"/>
      <c r="P874" s="213">
        <f>P875</f>
        <v>0</v>
      </c>
      <c r="Q874" s="212"/>
      <c r="R874" s="213">
        <f>R875</f>
        <v>1.6138146</v>
      </c>
      <c r="S874" s="212"/>
      <c r="T874" s="214">
        <f>T875</f>
        <v>0</v>
      </c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R874" s="215" t="s">
        <v>81</v>
      </c>
      <c r="AT874" s="216" t="s">
        <v>70</v>
      </c>
      <c r="AU874" s="216" t="s">
        <v>71</v>
      </c>
      <c r="AY874" s="215" t="s">
        <v>127</v>
      </c>
      <c r="BK874" s="217">
        <f>BK875</f>
        <v>0</v>
      </c>
    </row>
    <row r="875" s="12" customFormat="1" ht="22.8" customHeight="1">
      <c r="A875" s="12"/>
      <c r="B875" s="204"/>
      <c r="C875" s="205"/>
      <c r="D875" s="206" t="s">
        <v>70</v>
      </c>
      <c r="E875" s="218" t="s">
        <v>1718</v>
      </c>
      <c r="F875" s="218" t="s">
        <v>1719</v>
      </c>
      <c r="G875" s="205"/>
      <c r="H875" s="205"/>
      <c r="I875" s="208"/>
      <c r="J875" s="219">
        <f>BK875</f>
        <v>0</v>
      </c>
      <c r="K875" s="205"/>
      <c r="L875" s="210"/>
      <c r="M875" s="211"/>
      <c r="N875" s="212"/>
      <c r="O875" s="212"/>
      <c r="P875" s="213">
        <f>SUM(P876:P963)</f>
        <v>0</v>
      </c>
      <c r="Q875" s="212"/>
      <c r="R875" s="213">
        <f>SUM(R876:R963)</f>
        <v>1.6138146</v>
      </c>
      <c r="S875" s="212"/>
      <c r="T875" s="214">
        <f>SUM(T876:T963)</f>
        <v>0</v>
      </c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R875" s="215" t="s">
        <v>81</v>
      </c>
      <c r="AT875" s="216" t="s">
        <v>70</v>
      </c>
      <c r="AU875" s="216" t="s">
        <v>79</v>
      </c>
      <c r="AY875" s="215" t="s">
        <v>127</v>
      </c>
      <c r="BK875" s="217">
        <f>SUM(BK876:BK963)</f>
        <v>0</v>
      </c>
    </row>
    <row r="876" s="2" customFormat="1" ht="16.5" customHeight="1">
      <c r="A876" s="40"/>
      <c r="B876" s="41"/>
      <c r="C876" s="220" t="s">
        <v>1720</v>
      </c>
      <c r="D876" s="220" t="s">
        <v>130</v>
      </c>
      <c r="E876" s="221" t="s">
        <v>1721</v>
      </c>
      <c r="F876" s="222" t="s">
        <v>1722</v>
      </c>
      <c r="G876" s="223" t="s">
        <v>290</v>
      </c>
      <c r="H876" s="224">
        <v>82.099999999999994</v>
      </c>
      <c r="I876" s="225"/>
      <c r="J876" s="226">
        <f>ROUND(I876*H876,2)</f>
        <v>0</v>
      </c>
      <c r="K876" s="222" t="s">
        <v>134</v>
      </c>
      <c r="L876" s="46"/>
      <c r="M876" s="227" t="s">
        <v>19</v>
      </c>
      <c r="N876" s="228" t="s">
        <v>42</v>
      </c>
      <c r="O876" s="86"/>
      <c r="P876" s="229">
        <f>O876*H876</f>
        <v>0</v>
      </c>
      <c r="Q876" s="229">
        <v>0</v>
      </c>
      <c r="R876" s="229">
        <f>Q876*H876</f>
        <v>0</v>
      </c>
      <c r="S876" s="229">
        <v>0</v>
      </c>
      <c r="T876" s="230">
        <f>S876*H876</f>
        <v>0</v>
      </c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R876" s="231" t="s">
        <v>209</v>
      </c>
      <c r="AT876" s="231" t="s">
        <v>130</v>
      </c>
      <c r="AU876" s="231" t="s">
        <v>81</v>
      </c>
      <c r="AY876" s="19" t="s">
        <v>127</v>
      </c>
      <c r="BE876" s="232">
        <f>IF(N876="základní",J876,0)</f>
        <v>0</v>
      </c>
      <c r="BF876" s="232">
        <f>IF(N876="snížená",J876,0)</f>
        <v>0</v>
      </c>
      <c r="BG876" s="232">
        <f>IF(N876="zákl. přenesená",J876,0)</f>
        <v>0</v>
      </c>
      <c r="BH876" s="232">
        <f>IF(N876="sníž. přenesená",J876,0)</f>
        <v>0</v>
      </c>
      <c r="BI876" s="232">
        <f>IF(N876="nulová",J876,0)</f>
        <v>0</v>
      </c>
      <c r="BJ876" s="19" t="s">
        <v>79</v>
      </c>
      <c r="BK876" s="232">
        <f>ROUND(I876*H876,2)</f>
        <v>0</v>
      </c>
      <c r="BL876" s="19" t="s">
        <v>209</v>
      </c>
      <c r="BM876" s="231" t="s">
        <v>1723</v>
      </c>
    </row>
    <row r="877" s="2" customFormat="1">
      <c r="A877" s="40"/>
      <c r="B877" s="41"/>
      <c r="C877" s="42"/>
      <c r="D877" s="233" t="s">
        <v>137</v>
      </c>
      <c r="E877" s="42"/>
      <c r="F877" s="234" t="s">
        <v>1724</v>
      </c>
      <c r="G877" s="42"/>
      <c r="H877" s="42"/>
      <c r="I877" s="138"/>
      <c r="J877" s="42"/>
      <c r="K877" s="42"/>
      <c r="L877" s="46"/>
      <c r="M877" s="235"/>
      <c r="N877" s="236"/>
      <c r="O877" s="86"/>
      <c r="P877" s="86"/>
      <c r="Q877" s="86"/>
      <c r="R877" s="86"/>
      <c r="S877" s="86"/>
      <c r="T877" s="87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T877" s="19" t="s">
        <v>137</v>
      </c>
      <c r="AU877" s="19" t="s">
        <v>81</v>
      </c>
    </row>
    <row r="878" s="13" customFormat="1">
      <c r="A878" s="13"/>
      <c r="B878" s="237"/>
      <c r="C878" s="238"/>
      <c r="D878" s="233" t="s">
        <v>138</v>
      </c>
      <c r="E878" s="239" t="s">
        <v>19</v>
      </c>
      <c r="F878" s="240" t="s">
        <v>1725</v>
      </c>
      <c r="G878" s="238"/>
      <c r="H878" s="241">
        <v>82.099999999999994</v>
      </c>
      <c r="I878" s="242"/>
      <c r="J878" s="238"/>
      <c r="K878" s="238"/>
      <c r="L878" s="243"/>
      <c r="M878" s="244"/>
      <c r="N878" s="245"/>
      <c r="O878" s="245"/>
      <c r="P878" s="245"/>
      <c r="Q878" s="245"/>
      <c r="R878" s="245"/>
      <c r="S878" s="245"/>
      <c r="T878" s="246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7" t="s">
        <v>138</v>
      </c>
      <c r="AU878" s="247" t="s">
        <v>81</v>
      </c>
      <c r="AV878" s="13" t="s">
        <v>81</v>
      </c>
      <c r="AW878" s="13" t="s">
        <v>33</v>
      </c>
      <c r="AX878" s="13" t="s">
        <v>79</v>
      </c>
      <c r="AY878" s="247" t="s">
        <v>127</v>
      </c>
    </row>
    <row r="879" s="2" customFormat="1" ht="16.5" customHeight="1">
      <c r="A879" s="40"/>
      <c r="B879" s="41"/>
      <c r="C879" s="220" t="s">
        <v>1726</v>
      </c>
      <c r="D879" s="220" t="s">
        <v>130</v>
      </c>
      <c r="E879" s="221" t="s">
        <v>1727</v>
      </c>
      <c r="F879" s="222" t="s">
        <v>1728</v>
      </c>
      <c r="G879" s="223" t="s">
        <v>290</v>
      </c>
      <c r="H879" s="224">
        <v>164.19999999999999</v>
      </c>
      <c r="I879" s="225"/>
      <c r="J879" s="226">
        <f>ROUND(I879*H879,2)</f>
        <v>0</v>
      </c>
      <c r="K879" s="222" t="s">
        <v>134</v>
      </c>
      <c r="L879" s="46"/>
      <c r="M879" s="227" t="s">
        <v>19</v>
      </c>
      <c r="N879" s="228" t="s">
        <v>42</v>
      </c>
      <c r="O879" s="86"/>
      <c r="P879" s="229">
        <f>O879*H879</f>
        <v>0</v>
      </c>
      <c r="Q879" s="229">
        <v>0</v>
      </c>
      <c r="R879" s="229">
        <f>Q879*H879</f>
        <v>0</v>
      </c>
      <c r="S879" s="229">
        <v>0</v>
      </c>
      <c r="T879" s="230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31" t="s">
        <v>209</v>
      </c>
      <c r="AT879" s="231" t="s">
        <v>130</v>
      </c>
      <c r="AU879" s="231" t="s">
        <v>81</v>
      </c>
      <c r="AY879" s="19" t="s">
        <v>127</v>
      </c>
      <c r="BE879" s="232">
        <f>IF(N879="základní",J879,0)</f>
        <v>0</v>
      </c>
      <c r="BF879" s="232">
        <f>IF(N879="snížená",J879,0)</f>
        <v>0</v>
      </c>
      <c r="BG879" s="232">
        <f>IF(N879="zákl. přenesená",J879,0)</f>
        <v>0</v>
      </c>
      <c r="BH879" s="232">
        <f>IF(N879="sníž. přenesená",J879,0)</f>
        <v>0</v>
      </c>
      <c r="BI879" s="232">
        <f>IF(N879="nulová",J879,0)</f>
        <v>0</v>
      </c>
      <c r="BJ879" s="19" t="s">
        <v>79</v>
      </c>
      <c r="BK879" s="232">
        <f>ROUND(I879*H879,2)</f>
        <v>0</v>
      </c>
      <c r="BL879" s="19" t="s">
        <v>209</v>
      </c>
      <c r="BM879" s="231" t="s">
        <v>1729</v>
      </c>
    </row>
    <row r="880" s="2" customFormat="1">
      <c r="A880" s="40"/>
      <c r="B880" s="41"/>
      <c r="C880" s="42"/>
      <c r="D880" s="233" t="s">
        <v>137</v>
      </c>
      <c r="E880" s="42"/>
      <c r="F880" s="234" t="s">
        <v>1730</v>
      </c>
      <c r="G880" s="42"/>
      <c r="H880" s="42"/>
      <c r="I880" s="138"/>
      <c r="J880" s="42"/>
      <c r="K880" s="42"/>
      <c r="L880" s="46"/>
      <c r="M880" s="235"/>
      <c r="N880" s="236"/>
      <c r="O880" s="86"/>
      <c r="P880" s="86"/>
      <c r="Q880" s="86"/>
      <c r="R880" s="86"/>
      <c r="S880" s="86"/>
      <c r="T880" s="87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T880" s="19" t="s">
        <v>137</v>
      </c>
      <c r="AU880" s="19" t="s">
        <v>81</v>
      </c>
    </row>
    <row r="881" s="13" customFormat="1">
      <c r="A881" s="13"/>
      <c r="B881" s="237"/>
      <c r="C881" s="238"/>
      <c r="D881" s="233" t="s">
        <v>138</v>
      </c>
      <c r="E881" s="239" t="s">
        <v>19</v>
      </c>
      <c r="F881" s="240" t="s">
        <v>1731</v>
      </c>
      <c r="G881" s="238"/>
      <c r="H881" s="241">
        <v>164.19999999999999</v>
      </c>
      <c r="I881" s="242"/>
      <c r="J881" s="238"/>
      <c r="K881" s="238"/>
      <c r="L881" s="243"/>
      <c r="M881" s="244"/>
      <c r="N881" s="245"/>
      <c r="O881" s="245"/>
      <c r="P881" s="245"/>
      <c r="Q881" s="245"/>
      <c r="R881" s="245"/>
      <c r="S881" s="245"/>
      <c r="T881" s="246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7" t="s">
        <v>138</v>
      </c>
      <c r="AU881" s="247" t="s">
        <v>81</v>
      </c>
      <c r="AV881" s="13" t="s">
        <v>81</v>
      </c>
      <c r="AW881" s="13" t="s">
        <v>33</v>
      </c>
      <c r="AX881" s="13" t="s">
        <v>79</v>
      </c>
      <c r="AY881" s="247" t="s">
        <v>127</v>
      </c>
    </row>
    <row r="882" s="2" customFormat="1" ht="16.5" customHeight="1">
      <c r="A882" s="40"/>
      <c r="B882" s="41"/>
      <c r="C882" s="220" t="s">
        <v>1732</v>
      </c>
      <c r="D882" s="220" t="s">
        <v>130</v>
      </c>
      <c r="E882" s="221" t="s">
        <v>1733</v>
      </c>
      <c r="F882" s="222" t="s">
        <v>1734</v>
      </c>
      <c r="G882" s="223" t="s">
        <v>290</v>
      </c>
      <c r="H882" s="224">
        <v>352.82499999999999</v>
      </c>
      <c r="I882" s="225"/>
      <c r="J882" s="226">
        <f>ROUND(I882*H882,2)</f>
        <v>0</v>
      </c>
      <c r="K882" s="222" t="s">
        <v>134</v>
      </c>
      <c r="L882" s="46"/>
      <c r="M882" s="227" t="s">
        <v>19</v>
      </c>
      <c r="N882" s="228" t="s">
        <v>42</v>
      </c>
      <c r="O882" s="86"/>
      <c r="P882" s="229">
        <f>O882*H882</f>
        <v>0</v>
      </c>
      <c r="Q882" s="229">
        <v>0</v>
      </c>
      <c r="R882" s="229">
        <f>Q882*H882</f>
        <v>0</v>
      </c>
      <c r="S882" s="229">
        <v>0</v>
      </c>
      <c r="T882" s="230">
        <f>S882*H882</f>
        <v>0</v>
      </c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R882" s="231" t="s">
        <v>209</v>
      </c>
      <c r="AT882" s="231" t="s">
        <v>130</v>
      </c>
      <c r="AU882" s="231" t="s">
        <v>81</v>
      </c>
      <c r="AY882" s="19" t="s">
        <v>127</v>
      </c>
      <c r="BE882" s="232">
        <f>IF(N882="základní",J882,0)</f>
        <v>0</v>
      </c>
      <c r="BF882" s="232">
        <f>IF(N882="snížená",J882,0)</f>
        <v>0</v>
      </c>
      <c r="BG882" s="232">
        <f>IF(N882="zákl. přenesená",J882,0)</f>
        <v>0</v>
      </c>
      <c r="BH882" s="232">
        <f>IF(N882="sníž. přenesená",J882,0)</f>
        <v>0</v>
      </c>
      <c r="BI882" s="232">
        <f>IF(N882="nulová",J882,0)</f>
        <v>0</v>
      </c>
      <c r="BJ882" s="19" t="s">
        <v>79</v>
      </c>
      <c r="BK882" s="232">
        <f>ROUND(I882*H882,2)</f>
        <v>0</v>
      </c>
      <c r="BL882" s="19" t="s">
        <v>209</v>
      </c>
      <c r="BM882" s="231" t="s">
        <v>1735</v>
      </c>
    </row>
    <row r="883" s="2" customFormat="1">
      <c r="A883" s="40"/>
      <c r="B883" s="41"/>
      <c r="C883" s="42"/>
      <c r="D883" s="233" t="s">
        <v>137</v>
      </c>
      <c r="E883" s="42"/>
      <c r="F883" s="234" t="s">
        <v>1736</v>
      </c>
      <c r="G883" s="42"/>
      <c r="H883" s="42"/>
      <c r="I883" s="138"/>
      <c r="J883" s="42"/>
      <c r="K883" s="42"/>
      <c r="L883" s="46"/>
      <c r="M883" s="235"/>
      <c r="N883" s="236"/>
      <c r="O883" s="86"/>
      <c r="P883" s="86"/>
      <c r="Q883" s="86"/>
      <c r="R883" s="86"/>
      <c r="S883" s="86"/>
      <c r="T883" s="87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T883" s="19" t="s">
        <v>137</v>
      </c>
      <c r="AU883" s="19" t="s">
        <v>81</v>
      </c>
    </row>
    <row r="884" s="14" customFormat="1">
      <c r="A884" s="14"/>
      <c r="B884" s="248"/>
      <c r="C884" s="249"/>
      <c r="D884" s="233" t="s">
        <v>138</v>
      </c>
      <c r="E884" s="250" t="s">
        <v>19</v>
      </c>
      <c r="F884" s="251" t="s">
        <v>1737</v>
      </c>
      <c r="G884" s="249"/>
      <c r="H884" s="250" t="s">
        <v>19</v>
      </c>
      <c r="I884" s="252"/>
      <c r="J884" s="249"/>
      <c r="K884" s="249"/>
      <c r="L884" s="253"/>
      <c r="M884" s="254"/>
      <c r="N884" s="255"/>
      <c r="O884" s="255"/>
      <c r="P884" s="255"/>
      <c r="Q884" s="255"/>
      <c r="R884" s="255"/>
      <c r="S884" s="255"/>
      <c r="T884" s="256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57" t="s">
        <v>138</v>
      </c>
      <c r="AU884" s="257" t="s">
        <v>81</v>
      </c>
      <c r="AV884" s="14" t="s">
        <v>79</v>
      </c>
      <c r="AW884" s="14" t="s">
        <v>33</v>
      </c>
      <c r="AX884" s="14" t="s">
        <v>71</v>
      </c>
      <c r="AY884" s="257" t="s">
        <v>127</v>
      </c>
    </row>
    <row r="885" s="14" customFormat="1">
      <c r="A885" s="14"/>
      <c r="B885" s="248"/>
      <c r="C885" s="249"/>
      <c r="D885" s="233" t="s">
        <v>138</v>
      </c>
      <c r="E885" s="250" t="s">
        <v>19</v>
      </c>
      <c r="F885" s="251" t="s">
        <v>1738</v>
      </c>
      <c r="G885" s="249"/>
      <c r="H885" s="250" t="s">
        <v>19</v>
      </c>
      <c r="I885" s="252"/>
      <c r="J885" s="249"/>
      <c r="K885" s="249"/>
      <c r="L885" s="253"/>
      <c r="M885" s="254"/>
      <c r="N885" s="255"/>
      <c r="O885" s="255"/>
      <c r="P885" s="255"/>
      <c r="Q885" s="255"/>
      <c r="R885" s="255"/>
      <c r="S885" s="255"/>
      <c r="T885" s="256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57" t="s">
        <v>138</v>
      </c>
      <c r="AU885" s="257" t="s">
        <v>81</v>
      </c>
      <c r="AV885" s="14" t="s">
        <v>79</v>
      </c>
      <c r="AW885" s="14" t="s">
        <v>33</v>
      </c>
      <c r="AX885" s="14" t="s">
        <v>71</v>
      </c>
      <c r="AY885" s="257" t="s">
        <v>127</v>
      </c>
    </row>
    <row r="886" s="13" customFormat="1">
      <c r="A886" s="13"/>
      <c r="B886" s="237"/>
      <c r="C886" s="238"/>
      <c r="D886" s="233" t="s">
        <v>138</v>
      </c>
      <c r="E886" s="239" t="s">
        <v>19</v>
      </c>
      <c r="F886" s="240" t="s">
        <v>1739</v>
      </c>
      <c r="G886" s="238"/>
      <c r="H886" s="241">
        <v>25.024999999999999</v>
      </c>
      <c r="I886" s="242"/>
      <c r="J886" s="238"/>
      <c r="K886" s="238"/>
      <c r="L886" s="243"/>
      <c r="M886" s="244"/>
      <c r="N886" s="245"/>
      <c r="O886" s="245"/>
      <c r="P886" s="245"/>
      <c r="Q886" s="245"/>
      <c r="R886" s="245"/>
      <c r="S886" s="245"/>
      <c r="T886" s="246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7" t="s">
        <v>138</v>
      </c>
      <c r="AU886" s="247" t="s">
        <v>81</v>
      </c>
      <c r="AV886" s="13" t="s">
        <v>81</v>
      </c>
      <c r="AW886" s="13" t="s">
        <v>33</v>
      </c>
      <c r="AX886" s="13" t="s">
        <v>71</v>
      </c>
      <c r="AY886" s="247" t="s">
        <v>127</v>
      </c>
    </row>
    <row r="887" s="14" customFormat="1">
      <c r="A887" s="14"/>
      <c r="B887" s="248"/>
      <c r="C887" s="249"/>
      <c r="D887" s="233" t="s">
        <v>138</v>
      </c>
      <c r="E887" s="250" t="s">
        <v>19</v>
      </c>
      <c r="F887" s="251" t="s">
        <v>1740</v>
      </c>
      <c r="G887" s="249"/>
      <c r="H887" s="250" t="s">
        <v>19</v>
      </c>
      <c r="I887" s="252"/>
      <c r="J887" s="249"/>
      <c r="K887" s="249"/>
      <c r="L887" s="253"/>
      <c r="M887" s="254"/>
      <c r="N887" s="255"/>
      <c r="O887" s="255"/>
      <c r="P887" s="255"/>
      <c r="Q887" s="255"/>
      <c r="R887" s="255"/>
      <c r="S887" s="255"/>
      <c r="T887" s="256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7" t="s">
        <v>138</v>
      </c>
      <c r="AU887" s="257" t="s">
        <v>81</v>
      </c>
      <c r="AV887" s="14" t="s">
        <v>79</v>
      </c>
      <c r="AW887" s="14" t="s">
        <v>33</v>
      </c>
      <c r="AX887" s="14" t="s">
        <v>71</v>
      </c>
      <c r="AY887" s="257" t="s">
        <v>127</v>
      </c>
    </row>
    <row r="888" s="13" customFormat="1">
      <c r="A888" s="13"/>
      <c r="B888" s="237"/>
      <c r="C888" s="238"/>
      <c r="D888" s="233" t="s">
        <v>138</v>
      </c>
      <c r="E888" s="239" t="s">
        <v>19</v>
      </c>
      <c r="F888" s="240" t="s">
        <v>1741</v>
      </c>
      <c r="G888" s="238"/>
      <c r="H888" s="241">
        <v>70.5</v>
      </c>
      <c r="I888" s="242"/>
      <c r="J888" s="238"/>
      <c r="K888" s="238"/>
      <c r="L888" s="243"/>
      <c r="M888" s="244"/>
      <c r="N888" s="245"/>
      <c r="O888" s="245"/>
      <c r="P888" s="245"/>
      <c r="Q888" s="245"/>
      <c r="R888" s="245"/>
      <c r="S888" s="245"/>
      <c r="T888" s="246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7" t="s">
        <v>138</v>
      </c>
      <c r="AU888" s="247" t="s">
        <v>81</v>
      </c>
      <c r="AV888" s="13" t="s">
        <v>81</v>
      </c>
      <c r="AW888" s="13" t="s">
        <v>33</v>
      </c>
      <c r="AX888" s="13" t="s">
        <v>71</v>
      </c>
      <c r="AY888" s="247" t="s">
        <v>127</v>
      </c>
    </row>
    <row r="889" s="13" customFormat="1">
      <c r="A889" s="13"/>
      <c r="B889" s="237"/>
      <c r="C889" s="238"/>
      <c r="D889" s="233" t="s">
        <v>138</v>
      </c>
      <c r="E889" s="239" t="s">
        <v>19</v>
      </c>
      <c r="F889" s="240" t="s">
        <v>1742</v>
      </c>
      <c r="G889" s="238"/>
      <c r="H889" s="241">
        <v>88</v>
      </c>
      <c r="I889" s="242"/>
      <c r="J889" s="238"/>
      <c r="K889" s="238"/>
      <c r="L889" s="243"/>
      <c r="M889" s="244"/>
      <c r="N889" s="245"/>
      <c r="O889" s="245"/>
      <c r="P889" s="245"/>
      <c r="Q889" s="245"/>
      <c r="R889" s="245"/>
      <c r="S889" s="245"/>
      <c r="T889" s="246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7" t="s">
        <v>138</v>
      </c>
      <c r="AU889" s="247" t="s">
        <v>81</v>
      </c>
      <c r="AV889" s="13" t="s">
        <v>81</v>
      </c>
      <c r="AW889" s="13" t="s">
        <v>33</v>
      </c>
      <c r="AX889" s="13" t="s">
        <v>71</v>
      </c>
      <c r="AY889" s="247" t="s">
        <v>127</v>
      </c>
    </row>
    <row r="890" s="13" customFormat="1">
      <c r="A890" s="13"/>
      <c r="B890" s="237"/>
      <c r="C890" s="238"/>
      <c r="D890" s="233" t="s">
        <v>138</v>
      </c>
      <c r="E890" s="239" t="s">
        <v>19</v>
      </c>
      <c r="F890" s="240" t="s">
        <v>1743</v>
      </c>
      <c r="G890" s="238"/>
      <c r="H890" s="241">
        <v>75.700000000000003</v>
      </c>
      <c r="I890" s="242"/>
      <c r="J890" s="238"/>
      <c r="K890" s="238"/>
      <c r="L890" s="243"/>
      <c r="M890" s="244"/>
      <c r="N890" s="245"/>
      <c r="O890" s="245"/>
      <c r="P890" s="245"/>
      <c r="Q890" s="245"/>
      <c r="R890" s="245"/>
      <c r="S890" s="245"/>
      <c r="T890" s="246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7" t="s">
        <v>138</v>
      </c>
      <c r="AU890" s="247" t="s">
        <v>81</v>
      </c>
      <c r="AV890" s="13" t="s">
        <v>81</v>
      </c>
      <c r="AW890" s="13" t="s">
        <v>33</v>
      </c>
      <c r="AX890" s="13" t="s">
        <v>71</v>
      </c>
      <c r="AY890" s="247" t="s">
        <v>127</v>
      </c>
    </row>
    <row r="891" s="13" customFormat="1">
      <c r="A891" s="13"/>
      <c r="B891" s="237"/>
      <c r="C891" s="238"/>
      <c r="D891" s="233" t="s">
        <v>138</v>
      </c>
      <c r="E891" s="239" t="s">
        <v>19</v>
      </c>
      <c r="F891" s="240" t="s">
        <v>1744</v>
      </c>
      <c r="G891" s="238"/>
      <c r="H891" s="241">
        <v>93.599999999999994</v>
      </c>
      <c r="I891" s="242"/>
      <c r="J891" s="238"/>
      <c r="K891" s="238"/>
      <c r="L891" s="243"/>
      <c r="M891" s="244"/>
      <c r="N891" s="245"/>
      <c r="O891" s="245"/>
      <c r="P891" s="245"/>
      <c r="Q891" s="245"/>
      <c r="R891" s="245"/>
      <c r="S891" s="245"/>
      <c r="T891" s="246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7" t="s">
        <v>138</v>
      </c>
      <c r="AU891" s="247" t="s">
        <v>81</v>
      </c>
      <c r="AV891" s="13" t="s">
        <v>81</v>
      </c>
      <c r="AW891" s="13" t="s">
        <v>33</v>
      </c>
      <c r="AX891" s="13" t="s">
        <v>71</v>
      </c>
      <c r="AY891" s="247" t="s">
        <v>127</v>
      </c>
    </row>
    <row r="892" s="15" customFormat="1">
      <c r="A892" s="15"/>
      <c r="B892" s="261"/>
      <c r="C892" s="262"/>
      <c r="D892" s="233" t="s">
        <v>138</v>
      </c>
      <c r="E892" s="263" t="s">
        <v>19</v>
      </c>
      <c r="F892" s="264" t="s">
        <v>323</v>
      </c>
      <c r="G892" s="262"/>
      <c r="H892" s="265">
        <v>352.82499999999999</v>
      </c>
      <c r="I892" s="266"/>
      <c r="J892" s="262"/>
      <c r="K892" s="262"/>
      <c r="L892" s="267"/>
      <c r="M892" s="268"/>
      <c r="N892" s="269"/>
      <c r="O892" s="269"/>
      <c r="P892" s="269"/>
      <c r="Q892" s="269"/>
      <c r="R892" s="269"/>
      <c r="S892" s="269"/>
      <c r="T892" s="270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271" t="s">
        <v>138</v>
      </c>
      <c r="AU892" s="271" t="s">
        <v>81</v>
      </c>
      <c r="AV892" s="15" t="s">
        <v>150</v>
      </c>
      <c r="AW892" s="15" t="s">
        <v>33</v>
      </c>
      <c r="AX892" s="15" t="s">
        <v>79</v>
      </c>
      <c r="AY892" s="271" t="s">
        <v>127</v>
      </c>
    </row>
    <row r="893" s="2" customFormat="1" ht="16.5" customHeight="1">
      <c r="A893" s="40"/>
      <c r="B893" s="41"/>
      <c r="C893" s="220" t="s">
        <v>1745</v>
      </c>
      <c r="D893" s="220" t="s">
        <v>130</v>
      </c>
      <c r="E893" s="221" t="s">
        <v>1746</v>
      </c>
      <c r="F893" s="222" t="s">
        <v>1747</v>
      </c>
      <c r="G893" s="223" t="s">
        <v>290</v>
      </c>
      <c r="H893" s="224">
        <v>705.64999999999998</v>
      </c>
      <c r="I893" s="225"/>
      <c r="J893" s="226">
        <f>ROUND(I893*H893,2)</f>
        <v>0</v>
      </c>
      <c r="K893" s="222" t="s">
        <v>134</v>
      </c>
      <c r="L893" s="46"/>
      <c r="M893" s="227" t="s">
        <v>19</v>
      </c>
      <c r="N893" s="228" t="s">
        <v>42</v>
      </c>
      <c r="O893" s="86"/>
      <c r="P893" s="229">
        <f>O893*H893</f>
        <v>0</v>
      </c>
      <c r="Q893" s="229">
        <v>0</v>
      </c>
      <c r="R893" s="229">
        <f>Q893*H893</f>
        <v>0</v>
      </c>
      <c r="S893" s="229">
        <v>0</v>
      </c>
      <c r="T893" s="230">
        <f>S893*H893</f>
        <v>0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31" t="s">
        <v>209</v>
      </c>
      <c r="AT893" s="231" t="s">
        <v>130</v>
      </c>
      <c r="AU893" s="231" t="s">
        <v>81</v>
      </c>
      <c r="AY893" s="19" t="s">
        <v>127</v>
      </c>
      <c r="BE893" s="232">
        <f>IF(N893="základní",J893,0)</f>
        <v>0</v>
      </c>
      <c r="BF893" s="232">
        <f>IF(N893="snížená",J893,0)</f>
        <v>0</v>
      </c>
      <c r="BG893" s="232">
        <f>IF(N893="zákl. přenesená",J893,0)</f>
        <v>0</v>
      </c>
      <c r="BH893" s="232">
        <f>IF(N893="sníž. přenesená",J893,0)</f>
        <v>0</v>
      </c>
      <c r="BI893" s="232">
        <f>IF(N893="nulová",J893,0)</f>
        <v>0</v>
      </c>
      <c r="BJ893" s="19" t="s">
        <v>79</v>
      </c>
      <c r="BK893" s="232">
        <f>ROUND(I893*H893,2)</f>
        <v>0</v>
      </c>
      <c r="BL893" s="19" t="s">
        <v>209</v>
      </c>
      <c r="BM893" s="231" t="s">
        <v>1748</v>
      </c>
    </row>
    <row r="894" s="2" customFormat="1">
      <c r="A894" s="40"/>
      <c r="B894" s="41"/>
      <c r="C894" s="42"/>
      <c r="D894" s="233" t="s">
        <v>137</v>
      </c>
      <c r="E894" s="42"/>
      <c r="F894" s="234" t="s">
        <v>1749</v>
      </c>
      <c r="G894" s="42"/>
      <c r="H894" s="42"/>
      <c r="I894" s="138"/>
      <c r="J894" s="42"/>
      <c r="K894" s="42"/>
      <c r="L894" s="46"/>
      <c r="M894" s="235"/>
      <c r="N894" s="236"/>
      <c r="O894" s="86"/>
      <c r="P894" s="86"/>
      <c r="Q894" s="86"/>
      <c r="R894" s="86"/>
      <c r="S894" s="86"/>
      <c r="T894" s="87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137</v>
      </c>
      <c r="AU894" s="19" t="s">
        <v>81</v>
      </c>
    </row>
    <row r="895" s="13" customFormat="1">
      <c r="A895" s="13"/>
      <c r="B895" s="237"/>
      <c r="C895" s="238"/>
      <c r="D895" s="233" t="s">
        <v>138</v>
      </c>
      <c r="E895" s="239" t="s">
        <v>19</v>
      </c>
      <c r="F895" s="240" t="s">
        <v>1750</v>
      </c>
      <c r="G895" s="238"/>
      <c r="H895" s="241">
        <v>705.64999999999998</v>
      </c>
      <c r="I895" s="242"/>
      <c r="J895" s="238"/>
      <c r="K895" s="238"/>
      <c r="L895" s="243"/>
      <c r="M895" s="244"/>
      <c r="N895" s="245"/>
      <c r="O895" s="245"/>
      <c r="P895" s="245"/>
      <c r="Q895" s="245"/>
      <c r="R895" s="245"/>
      <c r="S895" s="245"/>
      <c r="T895" s="246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7" t="s">
        <v>138</v>
      </c>
      <c r="AU895" s="247" t="s">
        <v>81</v>
      </c>
      <c r="AV895" s="13" t="s">
        <v>81</v>
      </c>
      <c r="AW895" s="13" t="s">
        <v>33</v>
      </c>
      <c r="AX895" s="13" t="s">
        <v>79</v>
      </c>
      <c r="AY895" s="247" t="s">
        <v>127</v>
      </c>
    </row>
    <row r="896" s="2" customFormat="1" ht="16.5" customHeight="1">
      <c r="A896" s="40"/>
      <c r="B896" s="41"/>
      <c r="C896" s="287" t="s">
        <v>1751</v>
      </c>
      <c r="D896" s="287" t="s">
        <v>747</v>
      </c>
      <c r="E896" s="288" t="s">
        <v>1752</v>
      </c>
      <c r="F896" s="289" t="s">
        <v>1753</v>
      </c>
      <c r="G896" s="290" t="s">
        <v>536</v>
      </c>
      <c r="H896" s="291">
        <v>0.14399999999999999</v>
      </c>
      <c r="I896" s="292"/>
      <c r="J896" s="293">
        <f>ROUND(I896*H896,2)</f>
        <v>0</v>
      </c>
      <c r="K896" s="289" t="s">
        <v>134</v>
      </c>
      <c r="L896" s="294"/>
      <c r="M896" s="295" t="s">
        <v>19</v>
      </c>
      <c r="N896" s="296" t="s">
        <v>42</v>
      </c>
      <c r="O896" s="86"/>
      <c r="P896" s="229">
        <f>O896*H896</f>
        <v>0</v>
      </c>
      <c r="Q896" s="229">
        <v>1</v>
      </c>
      <c r="R896" s="229">
        <f>Q896*H896</f>
        <v>0.14399999999999999</v>
      </c>
      <c r="S896" s="229">
        <v>0</v>
      </c>
      <c r="T896" s="230">
        <f>S896*H896</f>
        <v>0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31" t="s">
        <v>452</v>
      </c>
      <c r="AT896" s="231" t="s">
        <v>747</v>
      </c>
      <c r="AU896" s="231" t="s">
        <v>81</v>
      </c>
      <c r="AY896" s="19" t="s">
        <v>127</v>
      </c>
      <c r="BE896" s="232">
        <f>IF(N896="základní",J896,0)</f>
        <v>0</v>
      </c>
      <c r="BF896" s="232">
        <f>IF(N896="snížená",J896,0)</f>
        <v>0</v>
      </c>
      <c r="BG896" s="232">
        <f>IF(N896="zákl. přenesená",J896,0)</f>
        <v>0</v>
      </c>
      <c r="BH896" s="232">
        <f>IF(N896="sníž. přenesená",J896,0)</f>
        <v>0</v>
      </c>
      <c r="BI896" s="232">
        <f>IF(N896="nulová",J896,0)</f>
        <v>0</v>
      </c>
      <c r="BJ896" s="19" t="s">
        <v>79</v>
      </c>
      <c r="BK896" s="232">
        <f>ROUND(I896*H896,2)</f>
        <v>0</v>
      </c>
      <c r="BL896" s="19" t="s">
        <v>209</v>
      </c>
      <c r="BM896" s="231" t="s">
        <v>1754</v>
      </c>
    </row>
    <row r="897" s="2" customFormat="1">
      <c r="A897" s="40"/>
      <c r="B897" s="41"/>
      <c r="C897" s="42"/>
      <c r="D897" s="233" t="s">
        <v>137</v>
      </c>
      <c r="E897" s="42"/>
      <c r="F897" s="234" t="s">
        <v>1753</v>
      </c>
      <c r="G897" s="42"/>
      <c r="H897" s="42"/>
      <c r="I897" s="138"/>
      <c r="J897" s="42"/>
      <c r="K897" s="42"/>
      <c r="L897" s="46"/>
      <c r="M897" s="235"/>
      <c r="N897" s="236"/>
      <c r="O897" s="86"/>
      <c r="P897" s="86"/>
      <c r="Q897" s="86"/>
      <c r="R897" s="86"/>
      <c r="S897" s="86"/>
      <c r="T897" s="87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T897" s="19" t="s">
        <v>137</v>
      </c>
      <c r="AU897" s="19" t="s">
        <v>81</v>
      </c>
    </row>
    <row r="898" s="13" customFormat="1">
      <c r="A898" s="13"/>
      <c r="B898" s="237"/>
      <c r="C898" s="238"/>
      <c r="D898" s="233" t="s">
        <v>138</v>
      </c>
      <c r="E898" s="239" t="s">
        <v>19</v>
      </c>
      <c r="F898" s="240" t="s">
        <v>1755</v>
      </c>
      <c r="G898" s="238"/>
      <c r="H898" s="241">
        <v>0.14399999999999999</v>
      </c>
      <c r="I898" s="242"/>
      <c r="J898" s="238"/>
      <c r="K898" s="238"/>
      <c r="L898" s="243"/>
      <c r="M898" s="244"/>
      <c r="N898" s="245"/>
      <c r="O898" s="245"/>
      <c r="P898" s="245"/>
      <c r="Q898" s="245"/>
      <c r="R898" s="245"/>
      <c r="S898" s="245"/>
      <c r="T898" s="246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7" t="s">
        <v>138</v>
      </c>
      <c r="AU898" s="247" t="s">
        <v>81</v>
      </c>
      <c r="AV898" s="13" t="s">
        <v>81</v>
      </c>
      <c r="AW898" s="13" t="s">
        <v>33</v>
      </c>
      <c r="AX898" s="13" t="s">
        <v>79</v>
      </c>
      <c r="AY898" s="247" t="s">
        <v>127</v>
      </c>
    </row>
    <row r="899" s="2" customFormat="1" ht="16.5" customHeight="1">
      <c r="A899" s="40"/>
      <c r="B899" s="41"/>
      <c r="C899" s="287" t="s">
        <v>1756</v>
      </c>
      <c r="D899" s="287" t="s">
        <v>747</v>
      </c>
      <c r="E899" s="288" t="s">
        <v>1757</v>
      </c>
      <c r="F899" s="289" t="s">
        <v>1758</v>
      </c>
      <c r="G899" s="290" t="s">
        <v>536</v>
      </c>
      <c r="H899" s="291">
        <v>0.375</v>
      </c>
      <c r="I899" s="292"/>
      <c r="J899" s="293">
        <f>ROUND(I899*H899,2)</f>
        <v>0</v>
      </c>
      <c r="K899" s="289" t="s">
        <v>134</v>
      </c>
      <c r="L899" s="294"/>
      <c r="M899" s="295" t="s">
        <v>19</v>
      </c>
      <c r="N899" s="296" t="s">
        <v>42</v>
      </c>
      <c r="O899" s="86"/>
      <c r="P899" s="229">
        <f>O899*H899</f>
        <v>0</v>
      </c>
      <c r="Q899" s="229">
        <v>1</v>
      </c>
      <c r="R899" s="229">
        <f>Q899*H899</f>
        <v>0.375</v>
      </c>
      <c r="S899" s="229">
        <v>0</v>
      </c>
      <c r="T899" s="230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31" t="s">
        <v>452</v>
      </c>
      <c r="AT899" s="231" t="s">
        <v>747</v>
      </c>
      <c r="AU899" s="231" t="s">
        <v>81</v>
      </c>
      <c r="AY899" s="19" t="s">
        <v>127</v>
      </c>
      <c r="BE899" s="232">
        <f>IF(N899="základní",J899,0)</f>
        <v>0</v>
      </c>
      <c r="BF899" s="232">
        <f>IF(N899="snížená",J899,0)</f>
        <v>0</v>
      </c>
      <c r="BG899" s="232">
        <f>IF(N899="zákl. přenesená",J899,0)</f>
        <v>0</v>
      </c>
      <c r="BH899" s="232">
        <f>IF(N899="sníž. přenesená",J899,0)</f>
        <v>0</v>
      </c>
      <c r="BI899" s="232">
        <f>IF(N899="nulová",J899,0)</f>
        <v>0</v>
      </c>
      <c r="BJ899" s="19" t="s">
        <v>79</v>
      </c>
      <c r="BK899" s="232">
        <f>ROUND(I899*H899,2)</f>
        <v>0</v>
      </c>
      <c r="BL899" s="19" t="s">
        <v>209</v>
      </c>
      <c r="BM899" s="231" t="s">
        <v>1759</v>
      </c>
    </row>
    <row r="900" s="2" customFormat="1">
      <c r="A900" s="40"/>
      <c r="B900" s="41"/>
      <c r="C900" s="42"/>
      <c r="D900" s="233" t="s">
        <v>137</v>
      </c>
      <c r="E900" s="42"/>
      <c r="F900" s="234" t="s">
        <v>1758</v>
      </c>
      <c r="G900" s="42"/>
      <c r="H900" s="42"/>
      <c r="I900" s="138"/>
      <c r="J900" s="42"/>
      <c r="K900" s="42"/>
      <c r="L900" s="46"/>
      <c r="M900" s="235"/>
      <c r="N900" s="236"/>
      <c r="O900" s="86"/>
      <c r="P900" s="86"/>
      <c r="Q900" s="86"/>
      <c r="R900" s="86"/>
      <c r="S900" s="86"/>
      <c r="T900" s="87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T900" s="19" t="s">
        <v>137</v>
      </c>
      <c r="AU900" s="19" t="s">
        <v>81</v>
      </c>
    </row>
    <row r="901" s="13" customFormat="1">
      <c r="A901" s="13"/>
      <c r="B901" s="237"/>
      <c r="C901" s="238"/>
      <c r="D901" s="233" t="s">
        <v>138</v>
      </c>
      <c r="E901" s="239" t="s">
        <v>19</v>
      </c>
      <c r="F901" s="240" t="s">
        <v>1760</v>
      </c>
      <c r="G901" s="238"/>
      <c r="H901" s="241">
        <v>0.375</v>
      </c>
      <c r="I901" s="242"/>
      <c r="J901" s="238"/>
      <c r="K901" s="238"/>
      <c r="L901" s="243"/>
      <c r="M901" s="244"/>
      <c r="N901" s="245"/>
      <c r="O901" s="245"/>
      <c r="P901" s="245"/>
      <c r="Q901" s="245"/>
      <c r="R901" s="245"/>
      <c r="S901" s="245"/>
      <c r="T901" s="246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7" t="s">
        <v>138</v>
      </c>
      <c r="AU901" s="247" t="s">
        <v>81</v>
      </c>
      <c r="AV901" s="13" t="s">
        <v>81</v>
      </c>
      <c r="AW901" s="13" t="s">
        <v>33</v>
      </c>
      <c r="AX901" s="13" t="s">
        <v>79</v>
      </c>
      <c r="AY901" s="247" t="s">
        <v>127</v>
      </c>
    </row>
    <row r="902" s="2" customFormat="1" ht="16.5" customHeight="1">
      <c r="A902" s="40"/>
      <c r="B902" s="41"/>
      <c r="C902" s="220" t="s">
        <v>1761</v>
      </c>
      <c r="D902" s="220" t="s">
        <v>130</v>
      </c>
      <c r="E902" s="221" t="s">
        <v>1762</v>
      </c>
      <c r="F902" s="222" t="s">
        <v>1763</v>
      </c>
      <c r="G902" s="223" t="s">
        <v>290</v>
      </c>
      <c r="H902" s="224">
        <v>93.599999999999994</v>
      </c>
      <c r="I902" s="225"/>
      <c r="J902" s="226">
        <f>ROUND(I902*H902,2)</f>
        <v>0</v>
      </c>
      <c r="K902" s="222" t="s">
        <v>134</v>
      </c>
      <c r="L902" s="46"/>
      <c r="M902" s="227" t="s">
        <v>19</v>
      </c>
      <c r="N902" s="228" t="s">
        <v>42</v>
      </c>
      <c r="O902" s="86"/>
      <c r="P902" s="229">
        <f>O902*H902</f>
        <v>0</v>
      </c>
      <c r="Q902" s="229">
        <v>0.00040000000000000002</v>
      </c>
      <c r="R902" s="229">
        <f>Q902*H902</f>
        <v>0.037440000000000001</v>
      </c>
      <c r="S902" s="229">
        <v>0</v>
      </c>
      <c r="T902" s="230">
        <f>S902*H902</f>
        <v>0</v>
      </c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R902" s="231" t="s">
        <v>209</v>
      </c>
      <c r="AT902" s="231" t="s">
        <v>130</v>
      </c>
      <c r="AU902" s="231" t="s">
        <v>81</v>
      </c>
      <c r="AY902" s="19" t="s">
        <v>127</v>
      </c>
      <c r="BE902" s="232">
        <f>IF(N902="základní",J902,0)</f>
        <v>0</v>
      </c>
      <c r="BF902" s="232">
        <f>IF(N902="snížená",J902,0)</f>
        <v>0</v>
      </c>
      <c r="BG902" s="232">
        <f>IF(N902="zákl. přenesená",J902,0)</f>
        <v>0</v>
      </c>
      <c r="BH902" s="232">
        <f>IF(N902="sníž. přenesená",J902,0)</f>
        <v>0</v>
      </c>
      <c r="BI902" s="232">
        <f>IF(N902="nulová",J902,0)</f>
        <v>0</v>
      </c>
      <c r="BJ902" s="19" t="s">
        <v>79</v>
      </c>
      <c r="BK902" s="232">
        <f>ROUND(I902*H902,2)</f>
        <v>0</v>
      </c>
      <c r="BL902" s="19" t="s">
        <v>209</v>
      </c>
      <c r="BM902" s="231" t="s">
        <v>1764</v>
      </c>
    </row>
    <row r="903" s="2" customFormat="1">
      <c r="A903" s="40"/>
      <c r="B903" s="41"/>
      <c r="C903" s="42"/>
      <c r="D903" s="233" t="s">
        <v>137</v>
      </c>
      <c r="E903" s="42"/>
      <c r="F903" s="234" t="s">
        <v>1765</v>
      </c>
      <c r="G903" s="42"/>
      <c r="H903" s="42"/>
      <c r="I903" s="138"/>
      <c r="J903" s="42"/>
      <c r="K903" s="42"/>
      <c r="L903" s="46"/>
      <c r="M903" s="235"/>
      <c r="N903" s="236"/>
      <c r="O903" s="86"/>
      <c r="P903" s="86"/>
      <c r="Q903" s="86"/>
      <c r="R903" s="86"/>
      <c r="S903" s="86"/>
      <c r="T903" s="87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T903" s="19" t="s">
        <v>137</v>
      </c>
      <c r="AU903" s="19" t="s">
        <v>81</v>
      </c>
    </row>
    <row r="904" s="13" customFormat="1">
      <c r="A904" s="13"/>
      <c r="B904" s="237"/>
      <c r="C904" s="238"/>
      <c r="D904" s="233" t="s">
        <v>138</v>
      </c>
      <c r="E904" s="239" t="s">
        <v>19</v>
      </c>
      <c r="F904" s="240" t="s">
        <v>1766</v>
      </c>
      <c r="G904" s="238"/>
      <c r="H904" s="241">
        <v>93.599999999999994</v>
      </c>
      <c r="I904" s="242"/>
      <c r="J904" s="238"/>
      <c r="K904" s="238"/>
      <c r="L904" s="243"/>
      <c r="M904" s="244"/>
      <c r="N904" s="245"/>
      <c r="O904" s="245"/>
      <c r="P904" s="245"/>
      <c r="Q904" s="245"/>
      <c r="R904" s="245"/>
      <c r="S904" s="245"/>
      <c r="T904" s="246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7" t="s">
        <v>138</v>
      </c>
      <c r="AU904" s="247" t="s">
        <v>81</v>
      </c>
      <c r="AV904" s="13" t="s">
        <v>81</v>
      </c>
      <c r="AW904" s="13" t="s">
        <v>33</v>
      </c>
      <c r="AX904" s="13" t="s">
        <v>79</v>
      </c>
      <c r="AY904" s="247" t="s">
        <v>127</v>
      </c>
    </row>
    <row r="905" s="2" customFormat="1" ht="21.75" customHeight="1">
      <c r="A905" s="40"/>
      <c r="B905" s="41"/>
      <c r="C905" s="287" t="s">
        <v>1767</v>
      </c>
      <c r="D905" s="287" t="s">
        <v>747</v>
      </c>
      <c r="E905" s="288" t="s">
        <v>1768</v>
      </c>
      <c r="F905" s="289" t="s">
        <v>1769</v>
      </c>
      <c r="G905" s="290" t="s">
        <v>290</v>
      </c>
      <c r="H905" s="291">
        <v>123.55200000000001</v>
      </c>
      <c r="I905" s="292"/>
      <c r="J905" s="293">
        <f>ROUND(I905*H905,2)</f>
        <v>0</v>
      </c>
      <c r="K905" s="289" t="s">
        <v>134</v>
      </c>
      <c r="L905" s="294"/>
      <c r="M905" s="295" t="s">
        <v>19</v>
      </c>
      <c r="N905" s="296" t="s">
        <v>42</v>
      </c>
      <c r="O905" s="86"/>
      <c r="P905" s="229">
        <f>O905*H905</f>
        <v>0</v>
      </c>
      <c r="Q905" s="229">
        <v>0.001</v>
      </c>
      <c r="R905" s="229">
        <f>Q905*H905</f>
        <v>0.12355200000000001</v>
      </c>
      <c r="S905" s="229">
        <v>0</v>
      </c>
      <c r="T905" s="230">
        <f>S905*H905</f>
        <v>0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31" t="s">
        <v>452</v>
      </c>
      <c r="AT905" s="231" t="s">
        <v>747</v>
      </c>
      <c r="AU905" s="231" t="s">
        <v>81</v>
      </c>
      <c r="AY905" s="19" t="s">
        <v>127</v>
      </c>
      <c r="BE905" s="232">
        <f>IF(N905="základní",J905,0)</f>
        <v>0</v>
      </c>
      <c r="BF905" s="232">
        <f>IF(N905="snížená",J905,0)</f>
        <v>0</v>
      </c>
      <c r="BG905" s="232">
        <f>IF(N905="zákl. přenesená",J905,0)</f>
        <v>0</v>
      </c>
      <c r="BH905" s="232">
        <f>IF(N905="sníž. přenesená",J905,0)</f>
        <v>0</v>
      </c>
      <c r="BI905" s="232">
        <f>IF(N905="nulová",J905,0)</f>
        <v>0</v>
      </c>
      <c r="BJ905" s="19" t="s">
        <v>79</v>
      </c>
      <c r="BK905" s="232">
        <f>ROUND(I905*H905,2)</f>
        <v>0</v>
      </c>
      <c r="BL905" s="19" t="s">
        <v>209</v>
      </c>
      <c r="BM905" s="231" t="s">
        <v>1770</v>
      </c>
    </row>
    <row r="906" s="2" customFormat="1">
      <c r="A906" s="40"/>
      <c r="B906" s="41"/>
      <c r="C906" s="42"/>
      <c r="D906" s="233" t="s">
        <v>137</v>
      </c>
      <c r="E906" s="42"/>
      <c r="F906" s="234" t="s">
        <v>1769</v>
      </c>
      <c r="G906" s="42"/>
      <c r="H906" s="42"/>
      <c r="I906" s="138"/>
      <c r="J906" s="42"/>
      <c r="K906" s="42"/>
      <c r="L906" s="46"/>
      <c r="M906" s="235"/>
      <c r="N906" s="236"/>
      <c r="O906" s="86"/>
      <c r="P906" s="86"/>
      <c r="Q906" s="86"/>
      <c r="R906" s="86"/>
      <c r="S906" s="86"/>
      <c r="T906" s="87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T906" s="19" t="s">
        <v>137</v>
      </c>
      <c r="AU906" s="19" t="s">
        <v>81</v>
      </c>
    </row>
    <row r="907" s="13" customFormat="1">
      <c r="A907" s="13"/>
      <c r="B907" s="237"/>
      <c r="C907" s="238"/>
      <c r="D907" s="233" t="s">
        <v>138</v>
      </c>
      <c r="E907" s="239" t="s">
        <v>19</v>
      </c>
      <c r="F907" s="240" t="s">
        <v>1771</v>
      </c>
      <c r="G907" s="238"/>
      <c r="H907" s="241">
        <v>102.95999999999999</v>
      </c>
      <c r="I907" s="242"/>
      <c r="J907" s="238"/>
      <c r="K907" s="238"/>
      <c r="L907" s="243"/>
      <c r="M907" s="244"/>
      <c r="N907" s="245"/>
      <c r="O907" s="245"/>
      <c r="P907" s="245"/>
      <c r="Q907" s="245"/>
      <c r="R907" s="245"/>
      <c r="S907" s="245"/>
      <c r="T907" s="246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7" t="s">
        <v>138</v>
      </c>
      <c r="AU907" s="247" t="s">
        <v>81</v>
      </c>
      <c r="AV907" s="13" t="s">
        <v>81</v>
      </c>
      <c r="AW907" s="13" t="s">
        <v>33</v>
      </c>
      <c r="AX907" s="13" t="s">
        <v>79</v>
      </c>
      <c r="AY907" s="247" t="s">
        <v>127</v>
      </c>
    </row>
    <row r="908" s="13" customFormat="1">
      <c r="A908" s="13"/>
      <c r="B908" s="237"/>
      <c r="C908" s="238"/>
      <c r="D908" s="233" t="s">
        <v>138</v>
      </c>
      <c r="E908" s="238"/>
      <c r="F908" s="240" t="s">
        <v>1772</v>
      </c>
      <c r="G908" s="238"/>
      <c r="H908" s="241">
        <v>123.55200000000001</v>
      </c>
      <c r="I908" s="242"/>
      <c r="J908" s="238"/>
      <c r="K908" s="238"/>
      <c r="L908" s="243"/>
      <c r="M908" s="244"/>
      <c r="N908" s="245"/>
      <c r="O908" s="245"/>
      <c r="P908" s="245"/>
      <c r="Q908" s="245"/>
      <c r="R908" s="245"/>
      <c r="S908" s="245"/>
      <c r="T908" s="246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7" t="s">
        <v>138</v>
      </c>
      <c r="AU908" s="247" t="s">
        <v>81</v>
      </c>
      <c r="AV908" s="13" t="s">
        <v>81</v>
      </c>
      <c r="AW908" s="13" t="s">
        <v>4</v>
      </c>
      <c r="AX908" s="13" t="s">
        <v>79</v>
      </c>
      <c r="AY908" s="247" t="s">
        <v>127</v>
      </c>
    </row>
    <row r="909" s="2" customFormat="1" ht="16.5" customHeight="1">
      <c r="A909" s="40"/>
      <c r="B909" s="41"/>
      <c r="C909" s="220" t="s">
        <v>1773</v>
      </c>
      <c r="D909" s="220" t="s">
        <v>130</v>
      </c>
      <c r="E909" s="221" t="s">
        <v>1774</v>
      </c>
      <c r="F909" s="222" t="s">
        <v>1775</v>
      </c>
      <c r="G909" s="223" t="s">
        <v>290</v>
      </c>
      <c r="H909" s="224">
        <v>406.30000000000001</v>
      </c>
      <c r="I909" s="225"/>
      <c r="J909" s="226">
        <f>ROUND(I909*H909,2)</f>
        <v>0</v>
      </c>
      <c r="K909" s="222" t="s">
        <v>19</v>
      </c>
      <c r="L909" s="46"/>
      <c r="M909" s="227" t="s">
        <v>19</v>
      </c>
      <c r="N909" s="228" t="s">
        <v>42</v>
      </c>
      <c r="O909" s="86"/>
      <c r="P909" s="229">
        <f>O909*H909</f>
        <v>0</v>
      </c>
      <c r="Q909" s="229">
        <v>0</v>
      </c>
      <c r="R909" s="229">
        <f>Q909*H909</f>
        <v>0</v>
      </c>
      <c r="S909" s="229">
        <v>0</v>
      </c>
      <c r="T909" s="230">
        <f>S909*H909</f>
        <v>0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31" t="s">
        <v>209</v>
      </c>
      <c r="AT909" s="231" t="s">
        <v>130</v>
      </c>
      <c r="AU909" s="231" t="s">
        <v>81</v>
      </c>
      <c r="AY909" s="19" t="s">
        <v>127</v>
      </c>
      <c r="BE909" s="232">
        <f>IF(N909="základní",J909,0)</f>
        <v>0</v>
      </c>
      <c r="BF909" s="232">
        <f>IF(N909="snížená",J909,0)</f>
        <v>0</v>
      </c>
      <c r="BG909" s="232">
        <f>IF(N909="zákl. přenesená",J909,0)</f>
        <v>0</v>
      </c>
      <c r="BH909" s="232">
        <f>IF(N909="sníž. přenesená",J909,0)</f>
        <v>0</v>
      </c>
      <c r="BI909" s="232">
        <f>IF(N909="nulová",J909,0)</f>
        <v>0</v>
      </c>
      <c r="BJ909" s="19" t="s">
        <v>79</v>
      </c>
      <c r="BK909" s="232">
        <f>ROUND(I909*H909,2)</f>
        <v>0</v>
      </c>
      <c r="BL909" s="19" t="s">
        <v>209</v>
      </c>
      <c r="BM909" s="231" t="s">
        <v>1776</v>
      </c>
    </row>
    <row r="910" s="2" customFormat="1">
      <c r="A910" s="40"/>
      <c r="B910" s="41"/>
      <c r="C910" s="42"/>
      <c r="D910" s="233" t="s">
        <v>137</v>
      </c>
      <c r="E910" s="42"/>
      <c r="F910" s="234" t="s">
        <v>1777</v>
      </c>
      <c r="G910" s="42"/>
      <c r="H910" s="42"/>
      <c r="I910" s="138"/>
      <c r="J910" s="42"/>
      <c r="K910" s="42"/>
      <c r="L910" s="46"/>
      <c r="M910" s="235"/>
      <c r="N910" s="236"/>
      <c r="O910" s="86"/>
      <c r="P910" s="86"/>
      <c r="Q910" s="86"/>
      <c r="R910" s="86"/>
      <c r="S910" s="86"/>
      <c r="T910" s="87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9" t="s">
        <v>137</v>
      </c>
      <c r="AU910" s="19" t="s">
        <v>81</v>
      </c>
    </row>
    <row r="911" s="14" customFormat="1">
      <c r="A911" s="14"/>
      <c r="B911" s="248"/>
      <c r="C911" s="249"/>
      <c r="D911" s="233" t="s">
        <v>138</v>
      </c>
      <c r="E911" s="250" t="s">
        <v>19</v>
      </c>
      <c r="F911" s="251" t="s">
        <v>1288</v>
      </c>
      <c r="G911" s="249"/>
      <c r="H911" s="250" t="s">
        <v>19</v>
      </c>
      <c r="I911" s="252"/>
      <c r="J911" s="249"/>
      <c r="K911" s="249"/>
      <c r="L911" s="253"/>
      <c r="M911" s="254"/>
      <c r="N911" s="255"/>
      <c r="O911" s="255"/>
      <c r="P911" s="255"/>
      <c r="Q911" s="255"/>
      <c r="R911" s="255"/>
      <c r="S911" s="255"/>
      <c r="T911" s="256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57" t="s">
        <v>138</v>
      </c>
      <c r="AU911" s="257" t="s">
        <v>81</v>
      </c>
      <c r="AV911" s="14" t="s">
        <v>79</v>
      </c>
      <c r="AW911" s="14" t="s">
        <v>33</v>
      </c>
      <c r="AX911" s="14" t="s">
        <v>71</v>
      </c>
      <c r="AY911" s="257" t="s">
        <v>127</v>
      </c>
    </row>
    <row r="912" s="14" customFormat="1">
      <c r="A912" s="14"/>
      <c r="B912" s="248"/>
      <c r="C912" s="249"/>
      <c r="D912" s="233" t="s">
        <v>138</v>
      </c>
      <c r="E912" s="250" t="s">
        <v>19</v>
      </c>
      <c r="F912" s="251" t="s">
        <v>1778</v>
      </c>
      <c r="G912" s="249"/>
      <c r="H912" s="250" t="s">
        <v>19</v>
      </c>
      <c r="I912" s="252"/>
      <c r="J912" s="249"/>
      <c r="K912" s="249"/>
      <c r="L912" s="253"/>
      <c r="M912" s="254"/>
      <c r="N912" s="255"/>
      <c r="O912" s="255"/>
      <c r="P912" s="255"/>
      <c r="Q912" s="255"/>
      <c r="R912" s="255"/>
      <c r="S912" s="255"/>
      <c r="T912" s="256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57" t="s">
        <v>138</v>
      </c>
      <c r="AU912" s="257" t="s">
        <v>81</v>
      </c>
      <c r="AV912" s="14" t="s">
        <v>79</v>
      </c>
      <c r="AW912" s="14" t="s">
        <v>33</v>
      </c>
      <c r="AX912" s="14" t="s">
        <v>71</v>
      </c>
      <c r="AY912" s="257" t="s">
        <v>127</v>
      </c>
    </row>
    <row r="913" s="14" customFormat="1">
      <c r="A913" s="14"/>
      <c r="B913" s="248"/>
      <c r="C913" s="249"/>
      <c r="D913" s="233" t="s">
        <v>138</v>
      </c>
      <c r="E913" s="250" t="s">
        <v>19</v>
      </c>
      <c r="F913" s="251" t="s">
        <v>1779</v>
      </c>
      <c r="G913" s="249"/>
      <c r="H913" s="250" t="s">
        <v>19</v>
      </c>
      <c r="I913" s="252"/>
      <c r="J913" s="249"/>
      <c r="K913" s="249"/>
      <c r="L913" s="253"/>
      <c r="M913" s="254"/>
      <c r="N913" s="255"/>
      <c r="O913" s="255"/>
      <c r="P913" s="255"/>
      <c r="Q913" s="255"/>
      <c r="R913" s="255"/>
      <c r="S913" s="255"/>
      <c r="T913" s="256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7" t="s">
        <v>138</v>
      </c>
      <c r="AU913" s="257" t="s">
        <v>81</v>
      </c>
      <c r="AV913" s="14" t="s">
        <v>79</v>
      </c>
      <c r="AW913" s="14" t="s">
        <v>33</v>
      </c>
      <c r="AX913" s="14" t="s">
        <v>71</v>
      </c>
      <c r="AY913" s="257" t="s">
        <v>127</v>
      </c>
    </row>
    <row r="914" s="14" customFormat="1">
      <c r="A914" s="14"/>
      <c r="B914" s="248"/>
      <c r="C914" s="249"/>
      <c r="D914" s="233" t="s">
        <v>138</v>
      </c>
      <c r="E914" s="250" t="s">
        <v>19</v>
      </c>
      <c r="F914" s="251" t="s">
        <v>1780</v>
      </c>
      <c r="G914" s="249"/>
      <c r="H914" s="250" t="s">
        <v>19</v>
      </c>
      <c r="I914" s="252"/>
      <c r="J914" s="249"/>
      <c r="K914" s="249"/>
      <c r="L914" s="253"/>
      <c r="M914" s="254"/>
      <c r="N914" s="255"/>
      <c r="O914" s="255"/>
      <c r="P914" s="255"/>
      <c r="Q914" s="255"/>
      <c r="R914" s="255"/>
      <c r="S914" s="255"/>
      <c r="T914" s="256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7" t="s">
        <v>138</v>
      </c>
      <c r="AU914" s="257" t="s">
        <v>81</v>
      </c>
      <c r="AV914" s="14" t="s">
        <v>79</v>
      </c>
      <c r="AW914" s="14" t="s">
        <v>33</v>
      </c>
      <c r="AX914" s="14" t="s">
        <v>71</v>
      </c>
      <c r="AY914" s="257" t="s">
        <v>127</v>
      </c>
    </row>
    <row r="915" s="14" customFormat="1">
      <c r="A915" s="14"/>
      <c r="B915" s="248"/>
      <c r="C915" s="249"/>
      <c r="D915" s="233" t="s">
        <v>138</v>
      </c>
      <c r="E915" s="250" t="s">
        <v>19</v>
      </c>
      <c r="F915" s="251" t="s">
        <v>1781</v>
      </c>
      <c r="G915" s="249"/>
      <c r="H915" s="250" t="s">
        <v>19</v>
      </c>
      <c r="I915" s="252"/>
      <c r="J915" s="249"/>
      <c r="K915" s="249"/>
      <c r="L915" s="253"/>
      <c r="M915" s="254"/>
      <c r="N915" s="255"/>
      <c r="O915" s="255"/>
      <c r="P915" s="255"/>
      <c r="Q915" s="255"/>
      <c r="R915" s="255"/>
      <c r="S915" s="255"/>
      <c r="T915" s="256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57" t="s">
        <v>138</v>
      </c>
      <c r="AU915" s="257" t="s">
        <v>81</v>
      </c>
      <c r="AV915" s="14" t="s">
        <v>79</v>
      </c>
      <c r="AW915" s="14" t="s">
        <v>33</v>
      </c>
      <c r="AX915" s="14" t="s">
        <v>71</v>
      </c>
      <c r="AY915" s="257" t="s">
        <v>127</v>
      </c>
    </row>
    <row r="916" s="14" customFormat="1">
      <c r="A916" s="14"/>
      <c r="B916" s="248"/>
      <c r="C916" s="249"/>
      <c r="D916" s="233" t="s">
        <v>138</v>
      </c>
      <c r="E916" s="250" t="s">
        <v>19</v>
      </c>
      <c r="F916" s="251" t="s">
        <v>1782</v>
      </c>
      <c r="G916" s="249"/>
      <c r="H916" s="250" t="s">
        <v>19</v>
      </c>
      <c r="I916" s="252"/>
      <c r="J916" s="249"/>
      <c r="K916" s="249"/>
      <c r="L916" s="253"/>
      <c r="M916" s="254"/>
      <c r="N916" s="255"/>
      <c r="O916" s="255"/>
      <c r="P916" s="255"/>
      <c r="Q916" s="255"/>
      <c r="R916" s="255"/>
      <c r="S916" s="255"/>
      <c r="T916" s="256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7" t="s">
        <v>138</v>
      </c>
      <c r="AU916" s="257" t="s">
        <v>81</v>
      </c>
      <c r="AV916" s="14" t="s">
        <v>79</v>
      </c>
      <c r="AW916" s="14" t="s">
        <v>33</v>
      </c>
      <c r="AX916" s="14" t="s">
        <v>71</v>
      </c>
      <c r="AY916" s="257" t="s">
        <v>127</v>
      </c>
    </row>
    <row r="917" s="14" customFormat="1">
      <c r="A917" s="14"/>
      <c r="B917" s="248"/>
      <c r="C917" s="249"/>
      <c r="D917" s="233" t="s">
        <v>138</v>
      </c>
      <c r="E917" s="250" t="s">
        <v>19</v>
      </c>
      <c r="F917" s="251" t="s">
        <v>1783</v>
      </c>
      <c r="G917" s="249"/>
      <c r="H917" s="250" t="s">
        <v>19</v>
      </c>
      <c r="I917" s="252"/>
      <c r="J917" s="249"/>
      <c r="K917" s="249"/>
      <c r="L917" s="253"/>
      <c r="M917" s="254"/>
      <c r="N917" s="255"/>
      <c r="O917" s="255"/>
      <c r="P917" s="255"/>
      <c r="Q917" s="255"/>
      <c r="R917" s="255"/>
      <c r="S917" s="255"/>
      <c r="T917" s="256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7" t="s">
        <v>138</v>
      </c>
      <c r="AU917" s="257" t="s">
        <v>81</v>
      </c>
      <c r="AV917" s="14" t="s">
        <v>79</v>
      </c>
      <c r="AW917" s="14" t="s">
        <v>33</v>
      </c>
      <c r="AX917" s="14" t="s">
        <v>71</v>
      </c>
      <c r="AY917" s="257" t="s">
        <v>127</v>
      </c>
    </row>
    <row r="918" s="14" customFormat="1">
      <c r="A918" s="14"/>
      <c r="B918" s="248"/>
      <c r="C918" s="249"/>
      <c r="D918" s="233" t="s">
        <v>138</v>
      </c>
      <c r="E918" s="250" t="s">
        <v>19</v>
      </c>
      <c r="F918" s="251" t="s">
        <v>1784</v>
      </c>
      <c r="G918" s="249"/>
      <c r="H918" s="250" t="s">
        <v>19</v>
      </c>
      <c r="I918" s="252"/>
      <c r="J918" s="249"/>
      <c r="K918" s="249"/>
      <c r="L918" s="253"/>
      <c r="M918" s="254"/>
      <c r="N918" s="255"/>
      <c r="O918" s="255"/>
      <c r="P918" s="255"/>
      <c r="Q918" s="255"/>
      <c r="R918" s="255"/>
      <c r="S918" s="255"/>
      <c r="T918" s="256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57" t="s">
        <v>138</v>
      </c>
      <c r="AU918" s="257" t="s">
        <v>81</v>
      </c>
      <c r="AV918" s="14" t="s">
        <v>79</v>
      </c>
      <c r="AW918" s="14" t="s">
        <v>33</v>
      </c>
      <c r="AX918" s="14" t="s">
        <v>71</v>
      </c>
      <c r="AY918" s="257" t="s">
        <v>127</v>
      </c>
    </row>
    <row r="919" s="14" customFormat="1">
      <c r="A919" s="14"/>
      <c r="B919" s="248"/>
      <c r="C919" s="249"/>
      <c r="D919" s="233" t="s">
        <v>138</v>
      </c>
      <c r="E919" s="250" t="s">
        <v>19</v>
      </c>
      <c r="F919" s="251" t="s">
        <v>1785</v>
      </c>
      <c r="G919" s="249"/>
      <c r="H919" s="250" t="s">
        <v>19</v>
      </c>
      <c r="I919" s="252"/>
      <c r="J919" s="249"/>
      <c r="K919" s="249"/>
      <c r="L919" s="253"/>
      <c r="M919" s="254"/>
      <c r="N919" s="255"/>
      <c r="O919" s="255"/>
      <c r="P919" s="255"/>
      <c r="Q919" s="255"/>
      <c r="R919" s="255"/>
      <c r="S919" s="255"/>
      <c r="T919" s="256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7" t="s">
        <v>138</v>
      </c>
      <c r="AU919" s="257" t="s">
        <v>81</v>
      </c>
      <c r="AV919" s="14" t="s">
        <v>79</v>
      </c>
      <c r="AW919" s="14" t="s">
        <v>33</v>
      </c>
      <c r="AX919" s="14" t="s">
        <v>71</v>
      </c>
      <c r="AY919" s="257" t="s">
        <v>127</v>
      </c>
    </row>
    <row r="920" s="14" customFormat="1">
      <c r="A920" s="14"/>
      <c r="B920" s="248"/>
      <c r="C920" s="249"/>
      <c r="D920" s="233" t="s">
        <v>138</v>
      </c>
      <c r="E920" s="250" t="s">
        <v>19</v>
      </c>
      <c r="F920" s="251" t="s">
        <v>1786</v>
      </c>
      <c r="G920" s="249"/>
      <c r="H920" s="250" t="s">
        <v>19</v>
      </c>
      <c r="I920" s="252"/>
      <c r="J920" s="249"/>
      <c r="K920" s="249"/>
      <c r="L920" s="253"/>
      <c r="M920" s="254"/>
      <c r="N920" s="255"/>
      <c r="O920" s="255"/>
      <c r="P920" s="255"/>
      <c r="Q920" s="255"/>
      <c r="R920" s="255"/>
      <c r="S920" s="255"/>
      <c r="T920" s="256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57" t="s">
        <v>138</v>
      </c>
      <c r="AU920" s="257" t="s">
        <v>81</v>
      </c>
      <c r="AV920" s="14" t="s">
        <v>79</v>
      </c>
      <c r="AW920" s="14" t="s">
        <v>33</v>
      </c>
      <c r="AX920" s="14" t="s">
        <v>71</v>
      </c>
      <c r="AY920" s="257" t="s">
        <v>127</v>
      </c>
    </row>
    <row r="921" s="14" customFormat="1">
      <c r="A921" s="14"/>
      <c r="B921" s="248"/>
      <c r="C921" s="249"/>
      <c r="D921" s="233" t="s">
        <v>138</v>
      </c>
      <c r="E921" s="250" t="s">
        <v>19</v>
      </c>
      <c r="F921" s="251" t="s">
        <v>1787</v>
      </c>
      <c r="G921" s="249"/>
      <c r="H921" s="250" t="s">
        <v>19</v>
      </c>
      <c r="I921" s="252"/>
      <c r="J921" s="249"/>
      <c r="K921" s="249"/>
      <c r="L921" s="253"/>
      <c r="M921" s="254"/>
      <c r="N921" s="255"/>
      <c r="O921" s="255"/>
      <c r="P921" s="255"/>
      <c r="Q921" s="255"/>
      <c r="R921" s="255"/>
      <c r="S921" s="255"/>
      <c r="T921" s="256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57" t="s">
        <v>138</v>
      </c>
      <c r="AU921" s="257" t="s">
        <v>81</v>
      </c>
      <c r="AV921" s="14" t="s">
        <v>79</v>
      </c>
      <c r="AW921" s="14" t="s">
        <v>33</v>
      </c>
      <c r="AX921" s="14" t="s">
        <v>71</v>
      </c>
      <c r="AY921" s="257" t="s">
        <v>127</v>
      </c>
    </row>
    <row r="922" s="13" customFormat="1">
      <c r="A922" s="13"/>
      <c r="B922" s="237"/>
      <c r="C922" s="238"/>
      <c r="D922" s="233" t="s">
        <v>138</v>
      </c>
      <c r="E922" s="239" t="s">
        <v>19</v>
      </c>
      <c r="F922" s="240" t="s">
        <v>1788</v>
      </c>
      <c r="G922" s="238"/>
      <c r="H922" s="241">
        <v>406.30000000000001</v>
      </c>
      <c r="I922" s="242"/>
      <c r="J922" s="238"/>
      <c r="K922" s="238"/>
      <c r="L922" s="243"/>
      <c r="M922" s="244"/>
      <c r="N922" s="245"/>
      <c r="O922" s="245"/>
      <c r="P922" s="245"/>
      <c r="Q922" s="245"/>
      <c r="R922" s="245"/>
      <c r="S922" s="245"/>
      <c r="T922" s="246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7" t="s">
        <v>138</v>
      </c>
      <c r="AU922" s="247" t="s">
        <v>81</v>
      </c>
      <c r="AV922" s="13" t="s">
        <v>81</v>
      </c>
      <c r="AW922" s="13" t="s">
        <v>33</v>
      </c>
      <c r="AX922" s="13" t="s">
        <v>79</v>
      </c>
      <c r="AY922" s="247" t="s">
        <v>127</v>
      </c>
    </row>
    <row r="923" s="2" customFormat="1" ht="16.5" customHeight="1">
      <c r="A923" s="40"/>
      <c r="B923" s="41"/>
      <c r="C923" s="220" t="s">
        <v>1789</v>
      </c>
      <c r="D923" s="220" t="s">
        <v>130</v>
      </c>
      <c r="E923" s="221" t="s">
        <v>1790</v>
      </c>
      <c r="F923" s="222" t="s">
        <v>1791</v>
      </c>
      <c r="G923" s="223" t="s">
        <v>290</v>
      </c>
      <c r="H923" s="224">
        <v>144.5</v>
      </c>
      <c r="I923" s="225"/>
      <c r="J923" s="226">
        <f>ROUND(I923*H923,2)</f>
        <v>0</v>
      </c>
      <c r="K923" s="222" t="s">
        <v>19</v>
      </c>
      <c r="L923" s="46"/>
      <c r="M923" s="227" t="s">
        <v>19</v>
      </c>
      <c r="N923" s="228" t="s">
        <v>42</v>
      </c>
      <c r="O923" s="86"/>
      <c r="P923" s="229">
        <f>O923*H923</f>
        <v>0</v>
      </c>
      <c r="Q923" s="229">
        <v>0</v>
      </c>
      <c r="R923" s="229">
        <f>Q923*H923</f>
        <v>0</v>
      </c>
      <c r="S923" s="229">
        <v>0</v>
      </c>
      <c r="T923" s="230">
        <f>S923*H923</f>
        <v>0</v>
      </c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R923" s="231" t="s">
        <v>209</v>
      </c>
      <c r="AT923" s="231" t="s">
        <v>130</v>
      </c>
      <c r="AU923" s="231" t="s">
        <v>81</v>
      </c>
      <c r="AY923" s="19" t="s">
        <v>127</v>
      </c>
      <c r="BE923" s="232">
        <f>IF(N923="základní",J923,0)</f>
        <v>0</v>
      </c>
      <c r="BF923" s="232">
        <f>IF(N923="snížená",J923,0)</f>
        <v>0</v>
      </c>
      <c r="BG923" s="232">
        <f>IF(N923="zákl. přenesená",J923,0)</f>
        <v>0</v>
      </c>
      <c r="BH923" s="232">
        <f>IF(N923="sníž. přenesená",J923,0)</f>
        <v>0</v>
      </c>
      <c r="BI923" s="232">
        <f>IF(N923="nulová",J923,0)</f>
        <v>0</v>
      </c>
      <c r="BJ923" s="19" t="s">
        <v>79</v>
      </c>
      <c r="BK923" s="232">
        <f>ROUND(I923*H923,2)</f>
        <v>0</v>
      </c>
      <c r="BL923" s="19" t="s">
        <v>209</v>
      </c>
      <c r="BM923" s="231" t="s">
        <v>1792</v>
      </c>
    </row>
    <row r="924" s="2" customFormat="1">
      <c r="A924" s="40"/>
      <c r="B924" s="41"/>
      <c r="C924" s="42"/>
      <c r="D924" s="233" t="s">
        <v>137</v>
      </c>
      <c r="E924" s="42"/>
      <c r="F924" s="234" t="s">
        <v>1791</v>
      </c>
      <c r="G924" s="42"/>
      <c r="H924" s="42"/>
      <c r="I924" s="138"/>
      <c r="J924" s="42"/>
      <c r="K924" s="42"/>
      <c r="L924" s="46"/>
      <c r="M924" s="235"/>
      <c r="N924" s="236"/>
      <c r="O924" s="86"/>
      <c r="P924" s="86"/>
      <c r="Q924" s="86"/>
      <c r="R924" s="86"/>
      <c r="S924" s="86"/>
      <c r="T924" s="87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T924" s="19" t="s">
        <v>137</v>
      </c>
      <c r="AU924" s="19" t="s">
        <v>81</v>
      </c>
    </row>
    <row r="925" s="14" customFormat="1">
      <c r="A925" s="14"/>
      <c r="B925" s="248"/>
      <c r="C925" s="249"/>
      <c r="D925" s="233" t="s">
        <v>138</v>
      </c>
      <c r="E925" s="250" t="s">
        <v>19</v>
      </c>
      <c r="F925" s="251" t="s">
        <v>1288</v>
      </c>
      <c r="G925" s="249"/>
      <c r="H925" s="250" t="s">
        <v>19</v>
      </c>
      <c r="I925" s="252"/>
      <c r="J925" s="249"/>
      <c r="K925" s="249"/>
      <c r="L925" s="253"/>
      <c r="M925" s="254"/>
      <c r="N925" s="255"/>
      <c r="O925" s="255"/>
      <c r="P925" s="255"/>
      <c r="Q925" s="255"/>
      <c r="R925" s="255"/>
      <c r="S925" s="255"/>
      <c r="T925" s="256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57" t="s">
        <v>138</v>
      </c>
      <c r="AU925" s="257" t="s">
        <v>81</v>
      </c>
      <c r="AV925" s="14" t="s">
        <v>79</v>
      </c>
      <c r="AW925" s="14" t="s">
        <v>33</v>
      </c>
      <c r="AX925" s="14" t="s">
        <v>71</v>
      </c>
      <c r="AY925" s="257" t="s">
        <v>127</v>
      </c>
    </row>
    <row r="926" s="14" customFormat="1">
      <c r="A926" s="14"/>
      <c r="B926" s="248"/>
      <c r="C926" s="249"/>
      <c r="D926" s="233" t="s">
        <v>138</v>
      </c>
      <c r="E926" s="250" t="s">
        <v>19</v>
      </c>
      <c r="F926" s="251" t="s">
        <v>1778</v>
      </c>
      <c r="G926" s="249"/>
      <c r="H926" s="250" t="s">
        <v>19</v>
      </c>
      <c r="I926" s="252"/>
      <c r="J926" s="249"/>
      <c r="K926" s="249"/>
      <c r="L926" s="253"/>
      <c r="M926" s="254"/>
      <c r="N926" s="255"/>
      <c r="O926" s="255"/>
      <c r="P926" s="255"/>
      <c r="Q926" s="255"/>
      <c r="R926" s="255"/>
      <c r="S926" s="255"/>
      <c r="T926" s="256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7" t="s">
        <v>138</v>
      </c>
      <c r="AU926" s="257" t="s">
        <v>81</v>
      </c>
      <c r="AV926" s="14" t="s">
        <v>79</v>
      </c>
      <c r="AW926" s="14" t="s">
        <v>33</v>
      </c>
      <c r="AX926" s="14" t="s">
        <v>71</v>
      </c>
      <c r="AY926" s="257" t="s">
        <v>127</v>
      </c>
    </row>
    <row r="927" s="14" customFormat="1">
      <c r="A927" s="14"/>
      <c r="B927" s="248"/>
      <c r="C927" s="249"/>
      <c r="D927" s="233" t="s">
        <v>138</v>
      </c>
      <c r="E927" s="250" t="s">
        <v>19</v>
      </c>
      <c r="F927" s="251" t="s">
        <v>1779</v>
      </c>
      <c r="G927" s="249"/>
      <c r="H927" s="250" t="s">
        <v>19</v>
      </c>
      <c r="I927" s="252"/>
      <c r="J927" s="249"/>
      <c r="K927" s="249"/>
      <c r="L927" s="253"/>
      <c r="M927" s="254"/>
      <c r="N927" s="255"/>
      <c r="O927" s="255"/>
      <c r="P927" s="255"/>
      <c r="Q927" s="255"/>
      <c r="R927" s="255"/>
      <c r="S927" s="255"/>
      <c r="T927" s="256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57" t="s">
        <v>138</v>
      </c>
      <c r="AU927" s="257" t="s">
        <v>81</v>
      </c>
      <c r="AV927" s="14" t="s">
        <v>79</v>
      </c>
      <c r="AW927" s="14" t="s">
        <v>33</v>
      </c>
      <c r="AX927" s="14" t="s">
        <v>71</v>
      </c>
      <c r="AY927" s="257" t="s">
        <v>127</v>
      </c>
    </row>
    <row r="928" s="14" customFormat="1">
      <c r="A928" s="14"/>
      <c r="B928" s="248"/>
      <c r="C928" s="249"/>
      <c r="D928" s="233" t="s">
        <v>138</v>
      </c>
      <c r="E928" s="250" t="s">
        <v>19</v>
      </c>
      <c r="F928" s="251" t="s">
        <v>1780</v>
      </c>
      <c r="G928" s="249"/>
      <c r="H928" s="250" t="s">
        <v>19</v>
      </c>
      <c r="I928" s="252"/>
      <c r="J928" s="249"/>
      <c r="K928" s="249"/>
      <c r="L928" s="253"/>
      <c r="M928" s="254"/>
      <c r="N928" s="255"/>
      <c r="O928" s="255"/>
      <c r="P928" s="255"/>
      <c r="Q928" s="255"/>
      <c r="R928" s="255"/>
      <c r="S928" s="255"/>
      <c r="T928" s="256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7" t="s">
        <v>138</v>
      </c>
      <c r="AU928" s="257" t="s">
        <v>81</v>
      </c>
      <c r="AV928" s="14" t="s">
        <v>79</v>
      </c>
      <c r="AW928" s="14" t="s">
        <v>33</v>
      </c>
      <c r="AX928" s="14" t="s">
        <v>71</v>
      </c>
      <c r="AY928" s="257" t="s">
        <v>127</v>
      </c>
    </row>
    <row r="929" s="14" customFormat="1">
      <c r="A929" s="14"/>
      <c r="B929" s="248"/>
      <c r="C929" s="249"/>
      <c r="D929" s="233" t="s">
        <v>138</v>
      </c>
      <c r="E929" s="250" t="s">
        <v>19</v>
      </c>
      <c r="F929" s="251" t="s">
        <v>1781</v>
      </c>
      <c r="G929" s="249"/>
      <c r="H929" s="250" t="s">
        <v>19</v>
      </c>
      <c r="I929" s="252"/>
      <c r="J929" s="249"/>
      <c r="K929" s="249"/>
      <c r="L929" s="253"/>
      <c r="M929" s="254"/>
      <c r="N929" s="255"/>
      <c r="O929" s="255"/>
      <c r="P929" s="255"/>
      <c r="Q929" s="255"/>
      <c r="R929" s="255"/>
      <c r="S929" s="255"/>
      <c r="T929" s="256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57" t="s">
        <v>138</v>
      </c>
      <c r="AU929" s="257" t="s">
        <v>81</v>
      </c>
      <c r="AV929" s="14" t="s">
        <v>79</v>
      </c>
      <c r="AW929" s="14" t="s">
        <v>33</v>
      </c>
      <c r="AX929" s="14" t="s">
        <v>71</v>
      </c>
      <c r="AY929" s="257" t="s">
        <v>127</v>
      </c>
    </row>
    <row r="930" s="14" customFormat="1">
      <c r="A930" s="14"/>
      <c r="B930" s="248"/>
      <c r="C930" s="249"/>
      <c r="D930" s="233" t="s">
        <v>138</v>
      </c>
      <c r="E930" s="250" t="s">
        <v>19</v>
      </c>
      <c r="F930" s="251" t="s">
        <v>1782</v>
      </c>
      <c r="G930" s="249"/>
      <c r="H930" s="250" t="s">
        <v>19</v>
      </c>
      <c r="I930" s="252"/>
      <c r="J930" s="249"/>
      <c r="K930" s="249"/>
      <c r="L930" s="253"/>
      <c r="M930" s="254"/>
      <c r="N930" s="255"/>
      <c r="O930" s="255"/>
      <c r="P930" s="255"/>
      <c r="Q930" s="255"/>
      <c r="R930" s="255"/>
      <c r="S930" s="255"/>
      <c r="T930" s="256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57" t="s">
        <v>138</v>
      </c>
      <c r="AU930" s="257" t="s">
        <v>81</v>
      </c>
      <c r="AV930" s="14" t="s">
        <v>79</v>
      </c>
      <c r="AW930" s="14" t="s">
        <v>33</v>
      </c>
      <c r="AX930" s="14" t="s">
        <v>71</v>
      </c>
      <c r="AY930" s="257" t="s">
        <v>127</v>
      </c>
    </row>
    <row r="931" s="14" customFormat="1">
      <c r="A931" s="14"/>
      <c r="B931" s="248"/>
      <c r="C931" s="249"/>
      <c r="D931" s="233" t="s">
        <v>138</v>
      </c>
      <c r="E931" s="250" t="s">
        <v>19</v>
      </c>
      <c r="F931" s="251" t="s">
        <v>1783</v>
      </c>
      <c r="G931" s="249"/>
      <c r="H931" s="250" t="s">
        <v>19</v>
      </c>
      <c r="I931" s="252"/>
      <c r="J931" s="249"/>
      <c r="K931" s="249"/>
      <c r="L931" s="253"/>
      <c r="M931" s="254"/>
      <c r="N931" s="255"/>
      <c r="O931" s="255"/>
      <c r="P931" s="255"/>
      <c r="Q931" s="255"/>
      <c r="R931" s="255"/>
      <c r="S931" s="255"/>
      <c r="T931" s="256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57" t="s">
        <v>138</v>
      </c>
      <c r="AU931" s="257" t="s">
        <v>81</v>
      </c>
      <c r="AV931" s="14" t="s">
        <v>79</v>
      </c>
      <c r="AW931" s="14" t="s">
        <v>33</v>
      </c>
      <c r="AX931" s="14" t="s">
        <v>71</v>
      </c>
      <c r="AY931" s="257" t="s">
        <v>127</v>
      </c>
    </row>
    <row r="932" s="14" customFormat="1">
      <c r="A932" s="14"/>
      <c r="B932" s="248"/>
      <c r="C932" s="249"/>
      <c r="D932" s="233" t="s">
        <v>138</v>
      </c>
      <c r="E932" s="250" t="s">
        <v>19</v>
      </c>
      <c r="F932" s="251" t="s">
        <v>1784</v>
      </c>
      <c r="G932" s="249"/>
      <c r="H932" s="250" t="s">
        <v>19</v>
      </c>
      <c r="I932" s="252"/>
      <c r="J932" s="249"/>
      <c r="K932" s="249"/>
      <c r="L932" s="253"/>
      <c r="M932" s="254"/>
      <c r="N932" s="255"/>
      <c r="O932" s="255"/>
      <c r="P932" s="255"/>
      <c r="Q932" s="255"/>
      <c r="R932" s="255"/>
      <c r="S932" s="255"/>
      <c r="T932" s="256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7" t="s">
        <v>138</v>
      </c>
      <c r="AU932" s="257" t="s">
        <v>81</v>
      </c>
      <c r="AV932" s="14" t="s">
        <v>79</v>
      </c>
      <c r="AW932" s="14" t="s">
        <v>33</v>
      </c>
      <c r="AX932" s="14" t="s">
        <v>71</v>
      </c>
      <c r="AY932" s="257" t="s">
        <v>127</v>
      </c>
    </row>
    <row r="933" s="14" customFormat="1">
      <c r="A933" s="14"/>
      <c r="B933" s="248"/>
      <c r="C933" s="249"/>
      <c r="D933" s="233" t="s">
        <v>138</v>
      </c>
      <c r="E933" s="250" t="s">
        <v>19</v>
      </c>
      <c r="F933" s="251" t="s">
        <v>1785</v>
      </c>
      <c r="G933" s="249"/>
      <c r="H933" s="250" t="s">
        <v>19</v>
      </c>
      <c r="I933" s="252"/>
      <c r="J933" s="249"/>
      <c r="K933" s="249"/>
      <c r="L933" s="253"/>
      <c r="M933" s="254"/>
      <c r="N933" s="255"/>
      <c r="O933" s="255"/>
      <c r="P933" s="255"/>
      <c r="Q933" s="255"/>
      <c r="R933" s="255"/>
      <c r="S933" s="255"/>
      <c r="T933" s="256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57" t="s">
        <v>138</v>
      </c>
      <c r="AU933" s="257" t="s">
        <v>81</v>
      </c>
      <c r="AV933" s="14" t="s">
        <v>79</v>
      </c>
      <c r="AW933" s="14" t="s">
        <v>33</v>
      </c>
      <c r="AX933" s="14" t="s">
        <v>71</v>
      </c>
      <c r="AY933" s="257" t="s">
        <v>127</v>
      </c>
    </row>
    <row r="934" s="14" customFormat="1">
      <c r="A934" s="14"/>
      <c r="B934" s="248"/>
      <c r="C934" s="249"/>
      <c r="D934" s="233" t="s">
        <v>138</v>
      </c>
      <c r="E934" s="250" t="s">
        <v>19</v>
      </c>
      <c r="F934" s="251" t="s">
        <v>1786</v>
      </c>
      <c r="G934" s="249"/>
      <c r="H934" s="250" t="s">
        <v>19</v>
      </c>
      <c r="I934" s="252"/>
      <c r="J934" s="249"/>
      <c r="K934" s="249"/>
      <c r="L934" s="253"/>
      <c r="M934" s="254"/>
      <c r="N934" s="255"/>
      <c r="O934" s="255"/>
      <c r="P934" s="255"/>
      <c r="Q934" s="255"/>
      <c r="R934" s="255"/>
      <c r="S934" s="255"/>
      <c r="T934" s="256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57" t="s">
        <v>138</v>
      </c>
      <c r="AU934" s="257" t="s">
        <v>81</v>
      </c>
      <c r="AV934" s="14" t="s">
        <v>79</v>
      </c>
      <c r="AW934" s="14" t="s">
        <v>33</v>
      </c>
      <c r="AX934" s="14" t="s">
        <v>71</v>
      </c>
      <c r="AY934" s="257" t="s">
        <v>127</v>
      </c>
    </row>
    <row r="935" s="14" customFormat="1">
      <c r="A935" s="14"/>
      <c r="B935" s="248"/>
      <c r="C935" s="249"/>
      <c r="D935" s="233" t="s">
        <v>138</v>
      </c>
      <c r="E935" s="250" t="s">
        <v>19</v>
      </c>
      <c r="F935" s="251" t="s">
        <v>1787</v>
      </c>
      <c r="G935" s="249"/>
      <c r="H935" s="250" t="s">
        <v>19</v>
      </c>
      <c r="I935" s="252"/>
      <c r="J935" s="249"/>
      <c r="K935" s="249"/>
      <c r="L935" s="253"/>
      <c r="M935" s="254"/>
      <c r="N935" s="255"/>
      <c r="O935" s="255"/>
      <c r="P935" s="255"/>
      <c r="Q935" s="255"/>
      <c r="R935" s="255"/>
      <c r="S935" s="255"/>
      <c r="T935" s="256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57" t="s">
        <v>138</v>
      </c>
      <c r="AU935" s="257" t="s">
        <v>81</v>
      </c>
      <c r="AV935" s="14" t="s">
        <v>79</v>
      </c>
      <c r="AW935" s="14" t="s">
        <v>33</v>
      </c>
      <c r="AX935" s="14" t="s">
        <v>71</v>
      </c>
      <c r="AY935" s="257" t="s">
        <v>127</v>
      </c>
    </row>
    <row r="936" s="13" customFormat="1">
      <c r="A936" s="13"/>
      <c r="B936" s="237"/>
      <c r="C936" s="238"/>
      <c r="D936" s="233" t="s">
        <v>138</v>
      </c>
      <c r="E936" s="239" t="s">
        <v>19</v>
      </c>
      <c r="F936" s="240" t="s">
        <v>1793</v>
      </c>
      <c r="G936" s="238"/>
      <c r="H936" s="241">
        <v>144.5</v>
      </c>
      <c r="I936" s="242"/>
      <c r="J936" s="238"/>
      <c r="K936" s="238"/>
      <c r="L936" s="243"/>
      <c r="M936" s="244"/>
      <c r="N936" s="245"/>
      <c r="O936" s="245"/>
      <c r="P936" s="245"/>
      <c r="Q936" s="245"/>
      <c r="R936" s="245"/>
      <c r="S936" s="245"/>
      <c r="T936" s="246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7" t="s">
        <v>138</v>
      </c>
      <c r="AU936" s="247" t="s">
        <v>81</v>
      </c>
      <c r="AV936" s="13" t="s">
        <v>81</v>
      </c>
      <c r="AW936" s="13" t="s">
        <v>33</v>
      </c>
      <c r="AX936" s="13" t="s">
        <v>79</v>
      </c>
      <c r="AY936" s="247" t="s">
        <v>127</v>
      </c>
    </row>
    <row r="937" s="2" customFormat="1" ht="16.5" customHeight="1">
      <c r="A937" s="40"/>
      <c r="B937" s="41"/>
      <c r="C937" s="220" t="s">
        <v>1794</v>
      </c>
      <c r="D937" s="220" t="s">
        <v>130</v>
      </c>
      <c r="E937" s="221" t="s">
        <v>1795</v>
      </c>
      <c r="F937" s="222" t="s">
        <v>1796</v>
      </c>
      <c r="G937" s="223" t="s">
        <v>290</v>
      </c>
      <c r="H937" s="224">
        <v>204</v>
      </c>
      <c r="I937" s="225"/>
      <c r="J937" s="226">
        <f>ROUND(I937*H937,2)</f>
        <v>0</v>
      </c>
      <c r="K937" s="222" t="s">
        <v>134</v>
      </c>
      <c r="L937" s="46"/>
      <c r="M937" s="227" t="s">
        <v>19</v>
      </c>
      <c r="N937" s="228" t="s">
        <v>42</v>
      </c>
      <c r="O937" s="86"/>
      <c r="P937" s="229">
        <f>O937*H937</f>
        <v>0</v>
      </c>
      <c r="Q937" s="229">
        <v>0.00076999999999999996</v>
      </c>
      <c r="R937" s="229">
        <f>Q937*H937</f>
        <v>0.15708</v>
      </c>
      <c r="S937" s="229">
        <v>0</v>
      </c>
      <c r="T937" s="230">
        <f>S937*H937</f>
        <v>0</v>
      </c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R937" s="231" t="s">
        <v>209</v>
      </c>
      <c r="AT937" s="231" t="s">
        <v>130</v>
      </c>
      <c r="AU937" s="231" t="s">
        <v>81</v>
      </c>
      <c r="AY937" s="19" t="s">
        <v>127</v>
      </c>
      <c r="BE937" s="232">
        <f>IF(N937="základní",J937,0)</f>
        <v>0</v>
      </c>
      <c r="BF937" s="232">
        <f>IF(N937="snížená",J937,0)</f>
        <v>0</v>
      </c>
      <c r="BG937" s="232">
        <f>IF(N937="zákl. přenesená",J937,0)</f>
        <v>0</v>
      </c>
      <c r="BH937" s="232">
        <f>IF(N937="sníž. přenesená",J937,0)</f>
        <v>0</v>
      </c>
      <c r="BI937" s="232">
        <f>IF(N937="nulová",J937,0)</f>
        <v>0</v>
      </c>
      <c r="BJ937" s="19" t="s">
        <v>79</v>
      </c>
      <c r="BK937" s="232">
        <f>ROUND(I937*H937,2)</f>
        <v>0</v>
      </c>
      <c r="BL937" s="19" t="s">
        <v>209</v>
      </c>
      <c r="BM937" s="231" t="s">
        <v>1797</v>
      </c>
    </row>
    <row r="938" s="2" customFormat="1">
      <c r="A938" s="40"/>
      <c r="B938" s="41"/>
      <c r="C938" s="42"/>
      <c r="D938" s="233" t="s">
        <v>137</v>
      </c>
      <c r="E938" s="42"/>
      <c r="F938" s="234" t="s">
        <v>1798</v>
      </c>
      <c r="G938" s="42"/>
      <c r="H938" s="42"/>
      <c r="I938" s="138"/>
      <c r="J938" s="42"/>
      <c r="K938" s="42"/>
      <c r="L938" s="46"/>
      <c r="M938" s="235"/>
      <c r="N938" s="236"/>
      <c r="O938" s="86"/>
      <c r="P938" s="86"/>
      <c r="Q938" s="86"/>
      <c r="R938" s="86"/>
      <c r="S938" s="86"/>
      <c r="T938" s="87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T938" s="19" t="s">
        <v>137</v>
      </c>
      <c r="AU938" s="19" t="s">
        <v>81</v>
      </c>
    </row>
    <row r="939" s="14" customFormat="1">
      <c r="A939" s="14"/>
      <c r="B939" s="248"/>
      <c r="C939" s="249"/>
      <c r="D939" s="233" t="s">
        <v>138</v>
      </c>
      <c r="E939" s="250" t="s">
        <v>19</v>
      </c>
      <c r="F939" s="251" t="s">
        <v>1799</v>
      </c>
      <c r="G939" s="249"/>
      <c r="H939" s="250" t="s">
        <v>19</v>
      </c>
      <c r="I939" s="252"/>
      <c r="J939" s="249"/>
      <c r="K939" s="249"/>
      <c r="L939" s="253"/>
      <c r="M939" s="254"/>
      <c r="N939" s="255"/>
      <c r="O939" s="255"/>
      <c r="P939" s="255"/>
      <c r="Q939" s="255"/>
      <c r="R939" s="255"/>
      <c r="S939" s="255"/>
      <c r="T939" s="256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57" t="s">
        <v>138</v>
      </c>
      <c r="AU939" s="257" t="s">
        <v>81</v>
      </c>
      <c r="AV939" s="14" t="s">
        <v>79</v>
      </c>
      <c r="AW939" s="14" t="s">
        <v>33</v>
      </c>
      <c r="AX939" s="14" t="s">
        <v>71</v>
      </c>
      <c r="AY939" s="257" t="s">
        <v>127</v>
      </c>
    </row>
    <row r="940" s="13" customFormat="1">
      <c r="A940" s="13"/>
      <c r="B940" s="237"/>
      <c r="C940" s="238"/>
      <c r="D940" s="233" t="s">
        <v>138</v>
      </c>
      <c r="E940" s="239" t="s">
        <v>19</v>
      </c>
      <c r="F940" s="240" t="s">
        <v>1800</v>
      </c>
      <c r="G940" s="238"/>
      <c r="H940" s="241">
        <v>204</v>
      </c>
      <c r="I940" s="242"/>
      <c r="J940" s="238"/>
      <c r="K940" s="238"/>
      <c r="L940" s="243"/>
      <c r="M940" s="244"/>
      <c r="N940" s="245"/>
      <c r="O940" s="245"/>
      <c r="P940" s="245"/>
      <c r="Q940" s="245"/>
      <c r="R940" s="245"/>
      <c r="S940" s="245"/>
      <c r="T940" s="246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7" t="s">
        <v>138</v>
      </c>
      <c r="AU940" s="247" t="s">
        <v>81</v>
      </c>
      <c r="AV940" s="13" t="s">
        <v>81</v>
      </c>
      <c r="AW940" s="13" t="s">
        <v>33</v>
      </c>
      <c r="AX940" s="13" t="s">
        <v>79</v>
      </c>
      <c r="AY940" s="247" t="s">
        <v>127</v>
      </c>
    </row>
    <row r="941" s="2" customFormat="1" ht="16.5" customHeight="1">
      <c r="A941" s="40"/>
      <c r="B941" s="41"/>
      <c r="C941" s="287" t="s">
        <v>1801</v>
      </c>
      <c r="D941" s="287" t="s">
        <v>747</v>
      </c>
      <c r="E941" s="288" t="s">
        <v>1802</v>
      </c>
      <c r="F941" s="289" t="s">
        <v>1803</v>
      </c>
      <c r="G941" s="290" t="s">
        <v>290</v>
      </c>
      <c r="H941" s="291">
        <v>214.19999999999999</v>
      </c>
      <c r="I941" s="292"/>
      <c r="J941" s="293">
        <f>ROUND(I941*H941,2)</f>
        <v>0</v>
      </c>
      <c r="K941" s="289" t="s">
        <v>134</v>
      </c>
      <c r="L941" s="294"/>
      <c r="M941" s="295" t="s">
        <v>19</v>
      </c>
      <c r="N941" s="296" t="s">
        <v>42</v>
      </c>
      <c r="O941" s="86"/>
      <c r="P941" s="229">
        <f>O941*H941</f>
        <v>0</v>
      </c>
      <c r="Q941" s="229">
        <v>0.0023700000000000001</v>
      </c>
      <c r="R941" s="229">
        <f>Q941*H941</f>
        <v>0.50765400000000005</v>
      </c>
      <c r="S941" s="229">
        <v>0</v>
      </c>
      <c r="T941" s="230">
        <f>S941*H941</f>
        <v>0</v>
      </c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R941" s="231" t="s">
        <v>452</v>
      </c>
      <c r="AT941" s="231" t="s">
        <v>747</v>
      </c>
      <c r="AU941" s="231" t="s">
        <v>81</v>
      </c>
      <c r="AY941" s="19" t="s">
        <v>127</v>
      </c>
      <c r="BE941" s="232">
        <f>IF(N941="základní",J941,0)</f>
        <v>0</v>
      </c>
      <c r="BF941" s="232">
        <f>IF(N941="snížená",J941,0)</f>
        <v>0</v>
      </c>
      <c r="BG941" s="232">
        <f>IF(N941="zákl. přenesená",J941,0)</f>
        <v>0</v>
      </c>
      <c r="BH941" s="232">
        <f>IF(N941="sníž. přenesená",J941,0)</f>
        <v>0</v>
      </c>
      <c r="BI941" s="232">
        <f>IF(N941="nulová",J941,0)</f>
        <v>0</v>
      </c>
      <c r="BJ941" s="19" t="s">
        <v>79</v>
      </c>
      <c r="BK941" s="232">
        <f>ROUND(I941*H941,2)</f>
        <v>0</v>
      </c>
      <c r="BL941" s="19" t="s">
        <v>209</v>
      </c>
      <c r="BM941" s="231" t="s">
        <v>1804</v>
      </c>
    </row>
    <row r="942" s="2" customFormat="1">
      <c r="A942" s="40"/>
      <c r="B942" s="41"/>
      <c r="C942" s="42"/>
      <c r="D942" s="233" t="s">
        <v>137</v>
      </c>
      <c r="E942" s="42"/>
      <c r="F942" s="234" t="s">
        <v>1803</v>
      </c>
      <c r="G942" s="42"/>
      <c r="H942" s="42"/>
      <c r="I942" s="138"/>
      <c r="J942" s="42"/>
      <c r="K942" s="42"/>
      <c r="L942" s="46"/>
      <c r="M942" s="235"/>
      <c r="N942" s="236"/>
      <c r="O942" s="86"/>
      <c r="P942" s="86"/>
      <c r="Q942" s="86"/>
      <c r="R942" s="86"/>
      <c r="S942" s="86"/>
      <c r="T942" s="87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T942" s="19" t="s">
        <v>137</v>
      </c>
      <c r="AU942" s="19" t="s">
        <v>81</v>
      </c>
    </row>
    <row r="943" s="13" customFormat="1">
      <c r="A943" s="13"/>
      <c r="B943" s="237"/>
      <c r="C943" s="238"/>
      <c r="D943" s="233" t="s">
        <v>138</v>
      </c>
      <c r="E943" s="238"/>
      <c r="F943" s="240" t="s">
        <v>1805</v>
      </c>
      <c r="G943" s="238"/>
      <c r="H943" s="241">
        <v>214.19999999999999</v>
      </c>
      <c r="I943" s="242"/>
      <c r="J943" s="238"/>
      <c r="K943" s="238"/>
      <c r="L943" s="243"/>
      <c r="M943" s="244"/>
      <c r="N943" s="245"/>
      <c r="O943" s="245"/>
      <c r="P943" s="245"/>
      <c r="Q943" s="245"/>
      <c r="R943" s="245"/>
      <c r="S943" s="245"/>
      <c r="T943" s="246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7" t="s">
        <v>138</v>
      </c>
      <c r="AU943" s="247" t="s">
        <v>81</v>
      </c>
      <c r="AV943" s="13" t="s">
        <v>81</v>
      </c>
      <c r="AW943" s="13" t="s">
        <v>4</v>
      </c>
      <c r="AX943" s="13" t="s">
        <v>79</v>
      </c>
      <c r="AY943" s="247" t="s">
        <v>127</v>
      </c>
    </row>
    <row r="944" s="2" customFormat="1" ht="16.5" customHeight="1">
      <c r="A944" s="40"/>
      <c r="B944" s="41"/>
      <c r="C944" s="220" t="s">
        <v>1806</v>
      </c>
      <c r="D944" s="220" t="s">
        <v>130</v>
      </c>
      <c r="E944" s="221" t="s">
        <v>1807</v>
      </c>
      <c r="F944" s="222" t="s">
        <v>1808</v>
      </c>
      <c r="G944" s="223" t="s">
        <v>290</v>
      </c>
      <c r="H944" s="224">
        <v>82.099999999999994</v>
      </c>
      <c r="I944" s="225"/>
      <c r="J944" s="226">
        <f>ROUND(I944*H944,2)</f>
        <v>0</v>
      </c>
      <c r="K944" s="222" t="s">
        <v>134</v>
      </c>
      <c r="L944" s="46"/>
      <c r="M944" s="227" t="s">
        <v>19</v>
      </c>
      <c r="N944" s="228" t="s">
        <v>42</v>
      </c>
      <c r="O944" s="86"/>
      <c r="P944" s="229">
        <f>O944*H944</f>
        <v>0</v>
      </c>
      <c r="Q944" s="229">
        <v>0</v>
      </c>
      <c r="R944" s="229">
        <f>Q944*H944</f>
        <v>0</v>
      </c>
      <c r="S944" s="229">
        <v>0</v>
      </c>
      <c r="T944" s="230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31" t="s">
        <v>209</v>
      </c>
      <c r="AT944" s="231" t="s">
        <v>130</v>
      </c>
      <c r="AU944" s="231" t="s">
        <v>81</v>
      </c>
      <c r="AY944" s="19" t="s">
        <v>127</v>
      </c>
      <c r="BE944" s="232">
        <f>IF(N944="základní",J944,0)</f>
        <v>0</v>
      </c>
      <c r="BF944" s="232">
        <f>IF(N944="snížená",J944,0)</f>
        <v>0</v>
      </c>
      <c r="BG944" s="232">
        <f>IF(N944="zákl. přenesená",J944,0)</f>
        <v>0</v>
      </c>
      <c r="BH944" s="232">
        <f>IF(N944="sníž. přenesená",J944,0)</f>
        <v>0</v>
      </c>
      <c r="BI944" s="232">
        <f>IF(N944="nulová",J944,0)</f>
        <v>0</v>
      </c>
      <c r="BJ944" s="19" t="s">
        <v>79</v>
      </c>
      <c r="BK944" s="232">
        <f>ROUND(I944*H944,2)</f>
        <v>0</v>
      </c>
      <c r="BL944" s="19" t="s">
        <v>209</v>
      </c>
      <c r="BM944" s="231" t="s">
        <v>1809</v>
      </c>
    </row>
    <row r="945" s="2" customFormat="1">
      <c r="A945" s="40"/>
      <c r="B945" s="41"/>
      <c r="C945" s="42"/>
      <c r="D945" s="233" t="s">
        <v>137</v>
      </c>
      <c r="E945" s="42"/>
      <c r="F945" s="234" t="s">
        <v>1810</v>
      </c>
      <c r="G945" s="42"/>
      <c r="H945" s="42"/>
      <c r="I945" s="138"/>
      <c r="J945" s="42"/>
      <c r="K945" s="42"/>
      <c r="L945" s="46"/>
      <c r="M945" s="235"/>
      <c r="N945" s="236"/>
      <c r="O945" s="86"/>
      <c r="P945" s="86"/>
      <c r="Q945" s="86"/>
      <c r="R945" s="86"/>
      <c r="S945" s="86"/>
      <c r="T945" s="87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T945" s="19" t="s">
        <v>137</v>
      </c>
      <c r="AU945" s="19" t="s">
        <v>81</v>
      </c>
    </row>
    <row r="946" s="13" customFormat="1">
      <c r="A946" s="13"/>
      <c r="B946" s="237"/>
      <c r="C946" s="238"/>
      <c r="D946" s="233" t="s">
        <v>138</v>
      </c>
      <c r="E946" s="239" t="s">
        <v>19</v>
      </c>
      <c r="F946" s="240" t="s">
        <v>1811</v>
      </c>
      <c r="G946" s="238"/>
      <c r="H946" s="241">
        <v>82.099999999999994</v>
      </c>
      <c r="I946" s="242"/>
      <c r="J946" s="238"/>
      <c r="K946" s="238"/>
      <c r="L946" s="243"/>
      <c r="M946" s="244"/>
      <c r="N946" s="245"/>
      <c r="O946" s="245"/>
      <c r="P946" s="245"/>
      <c r="Q946" s="245"/>
      <c r="R946" s="245"/>
      <c r="S946" s="245"/>
      <c r="T946" s="246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7" t="s">
        <v>138</v>
      </c>
      <c r="AU946" s="247" t="s">
        <v>81</v>
      </c>
      <c r="AV946" s="13" t="s">
        <v>81</v>
      </c>
      <c r="AW946" s="13" t="s">
        <v>33</v>
      </c>
      <c r="AX946" s="13" t="s">
        <v>79</v>
      </c>
      <c r="AY946" s="247" t="s">
        <v>127</v>
      </c>
    </row>
    <row r="947" s="2" customFormat="1" ht="16.5" customHeight="1">
      <c r="A947" s="40"/>
      <c r="B947" s="41"/>
      <c r="C947" s="220" t="s">
        <v>1812</v>
      </c>
      <c r="D947" s="220" t="s">
        <v>130</v>
      </c>
      <c r="E947" s="221" t="s">
        <v>1813</v>
      </c>
      <c r="F947" s="222" t="s">
        <v>1814</v>
      </c>
      <c r="G947" s="223" t="s">
        <v>290</v>
      </c>
      <c r="H947" s="224">
        <v>345.02499999999998</v>
      </c>
      <c r="I947" s="225"/>
      <c r="J947" s="226">
        <f>ROUND(I947*H947,2)</f>
        <v>0</v>
      </c>
      <c r="K947" s="222" t="s">
        <v>134</v>
      </c>
      <c r="L947" s="46"/>
      <c r="M947" s="227" t="s">
        <v>19</v>
      </c>
      <c r="N947" s="228" t="s">
        <v>42</v>
      </c>
      <c r="O947" s="86"/>
      <c r="P947" s="229">
        <f>O947*H947</f>
        <v>0</v>
      </c>
      <c r="Q947" s="229">
        <v>0</v>
      </c>
      <c r="R947" s="229">
        <f>Q947*H947</f>
        <v>0</v>
      </c>
      <c r="S947" s="229">
        <v>0</v>
      </c>
      <c r="T947" s="230">
        <f>S947*H947</f>
        <v>0</v>
      </c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R947" s="231" t="s">
        <v>209</v>
      </c>
      <c r="AT947" s="231" t="s">
        <v>130</v>
      </c>
      <c r="AU947" s="231" t="s">
        <v>81</v>
      </c>
      <c r="AY947" s="19" t="s">
        <v>127</v>
      </c>
      <c r="BE947" s="232">
        <f>IF(N947="základní",J947,0)</f>
        <v>0</v>
      </c>
      <c r="BF947" s="232">
        <f>IF(N947="snížená",J947,0)</f>
        <v>0</v>
      </c>
      <c r="BG947" s="232">
        <f>IF(N947="zákl. přenesená",J947,0)</f>
        <v>0</v>
      </c>
      <c r="BH947" s="232">
        <f>IF(N947="sníž. přenesená",J947,0)</f>
        <v>0</v>
      </c>
      <c r="BI947" s="232">
        <f>IF(N947="nulová",J947,0)</f>
        <v>0</v>
      </c>
      <c r="BJ947" s="19" t="s">
        <v>79</v>
      </c>
      <c r="BK947" s="232">
        <f>ROUND(I947*H947,2)</f>
        <v>0</v>
      </c>
      <c r="BL947" s="19" t="s">
        <v>209</v>
      </c>
      <c r="BM947" s="231" t="s">
        <v>1815</v>
      </c>
    </row>
    <row r="948" s="2" customFormat="1">
      <c r="A948" s="40"/>
      <c r="B948" s="41"/>
      <c r="C948" s="42"/>
      <c r="D948" s="233" t="s">
        <v>137</v>
      </c>
      <c r="E948" s="42"/>
      <c r="F948" s="234" t="s">
        <v>1816</v>
      </c>
      <c r="G948" s="42"/>
      <c r="H948" s="42"/>
      <c r="I948" s="138"/>
      <c r="J948" s="42"/>
      <c r="K948" s="42"/>
      <c r="L948" s="46"/>
      <c r="M948" s="235"/>
      <c r="N948" s="236"/>
      <c r="O948" s="86"/>
      <c r="P948" s="86"/>
      <c r="Q948" s="86"/>
      <c r="R948" s="86"/>
      <c r="S948" s="86"/>
      <c r="T948" s="87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T948" s="19" t="s">
        <v>137</v>
      </c>
      <c r="AU948" s="19" t="s">
        <v>81</v>
      </c>
    </row>
    <row r="949" s="14" customFormat="1">
      <c r="A949" s="14"/>
      <c r="B949" s="248"/>
      <c r="C949" s="249"/>
      <c r="D949" s="233" t="s">
        <v>138</v>
      </c>
      <c r="E949" s="250" t="s">
        <v>19</v>
      </c>
      <c r="F949" s="251" t="s">
        <v>1737</v>
      </c>
      <c r="G949" s="249"/>
      <c r="H949" s="250" t="s">
        <v>19</v>
      </c>
      <c r="I949" s="252"/>
      <c r="J949" s="249"/>
      <c r="K949" s="249"/>
      <c r="L949" s="253"/>
      <c r="M949" s="254"/>
      <c r="N949" s="255"/>
      <c r="O949" s="255"/>
      <c r="P949" s="255"/>
      <c r="Q949" s="255"/>
      <c r="R949" s="255"/>
      <c r="S949" s="255"/>
      <c r="T949" s="256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57" t="s">
        <v>138</v>
      </c>
      <c r="AU949" s="257" t="s">
        <v>81</v>
      </c>
      <c r="AV949" s="14" t="s">
        <v>79</v>
      </c>
      <c r="AW949" s="14" t="s">
        <v>33</v>
      </c>
      <c r="AX949" s="14" t="s">
        <v>71</v>
      </c>
      <c r="AY949" s="257" t="s">
        <v>127</v>
      </c>
    </row>
    <row r="950" s="14" customFormat="1">
      <c r="A950" s="14"/>
      <c r="B950" s="248"/>
      <c r="C950" s="249"/>
      <c r="D950" s="233" t="s">
        <v>138</v>
      </c>
      <c r="E950" s="250" t="s">
        <v>19</v>
      </c>
      <c r="F950" s="251" t="s">
        <v>1738</v>
      </c>
      <c r="G950" s="249"/>
      <c r="H950" s="250" t="s">
        <v>19</v>
      </c>
      <c r="I950" s="252"/>
      <c r="J950" s="249"/>
      <c r="K950" s="249"/>
      <c r="L950" s="253"/>
      <c r="M950" s="254"/>
      <c r="N950" s="255"/>
      <c r="O950" s="255"/>
      <c r="P950" s="255"/>
      <c r="Q950" s="255"/>
      <c r="R950" s="255"/>
      <c r="S950" s="255"/>
      <c r="T950" s="256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7" t="s">
        <v>138</v>
      </c>
      <c r="AU950" s="257" t="s">
        <v>81</v>
      </c>
      <c r="AV950" s="14" t="s">
        <v>79</v>
      </c>
      <c r="AW950" s="14" t="s">
        <v>33</v>
      </c>
      <c r="AX950" s="14" t="s">
        <v>71</v>
      </c>
      <c r="AY950" s="257" t="s">
        <v>127</v>
      </c>
    </row>
    <row r="951" s="13" customFormat="1">
      <c r="A951" s="13"/>
      <c r="B951" s="237"/>
      <c r="C951" s="238"/>
      <c r="D951" s="233" t="s">
        <v>138</v>
      </c>
      <c r="E951" s="239" t="s">
        <v>19</v>
      </c>
      <c r="F951" s="240" t="s">
        <v>1739</v>
      </c>
      <c r="G951" s="238"/>
      <c r="H951" s="241">
        <v>25.024999999999999</v>
      </c>
      <c r="I951" s="242"/>
      <c r="J951" s="238"/>
      <c r="K951" s="238"/>
      <c r="L951" s="243"/>
      <c r="M951" s="244"/>
      <c r="N951" s="245"/>
      <c r="O951" s="245"/>
      <c r="P951" s="245"/>
      <c r="Q951" s="245"/>
      <c r="R951" s="245"/>
      <c r="S951" s="245"/>
      <c r="T951" s="246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7" t="s">
        <v>138</v>
      </c>
      <c r="AU951" s="247" t="s">
        <v>81</v>
      </c>
      <c r="AV951" s="13" t="s">
        <v>81</v>
      </c>
      <c r="AW951" s="13" t="s">
        <v>33</v>
      </c>
      <c r="AX951" s="13" t="s">
        <v>71</v>
      </c>
      <c r="AY951" s="247" t="s">
        <v>127</v>
      </c>
    </row>
    <row r="952" s="14" customFormat="1">
      <c r="A952" s="14"/>
      <c r="B952" s="248"/>
      <c r="C952" s="249"/>
      <c r="D952" s="233" t="s">
        <v>138</v>
      </c>
      <c r="E952" s="250" t="s">
        <v>19</v>
      </c>
      <c r="F952" s="251" t="s">
        <v>1740</v>
      </c>
      <c r="G952" s="249"/>
      <c r="H952" s="250" t="s">
        <v>19</v>
      </c>
      <c r="I952" s="252"/>
      <c r="J952" s="249"/>
      <c r="K952" s="249"/>
      <c r="L952" s="253"/>
      <c r="M952" s="254"/>
      <c r="N952" s="255"/>
      <c r="O952" s="255"/>
      <c r="P952" s="255"/>
      <c r="Q952" s="255"/>
      <c r="R952" s="255"/>
      <c r="S952" s="255"/>
      <c r="T952" s="256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57" t="s">
        <v>138</v>
      </c>
      <c r="AU952" s="257" t="s">
        <v>81</v>
      </c>
      <c r="AV952" s="14" t="s">
        <v>79</v>
      </c>
      <c r="AW952" s="14" t="s">
        <v>33</v>
      </c>
      <c r="AX952" s="14" t="s">
        <v>71</v>
      </c>
      <c r="AY952" s="257" t="s">
        <v>127</v>
      </c>
    </row>
    <row r="953" s="13" customFormat="1">
      <c r="A953" s="13"/>
      <c r="B953" s="237"/>
      <c r="C953" s="238"/>
      <c r="D953" s="233" t="s">
        <v>138</v>
      </c>
      <c r="E953" s="239" t="s">
        <v>19</v>
      </c>
      <c r="F953" s="240" t="s">
        <v>1741</v>
      </c>
      <c r="G953" s="238"/>
      <c r="H953" s="241">
        <v>70.5</v>
      </c>
      <c r="I953" s="242"/>
      <c r="J953" s="238"/>
      <c r="K953" s="238"/>
      <c r="L953" s="243"/>
      <c r="M953" s="244"/>
      <c r="N953" s="245"/>
      <c r="O953" s="245"/>
      <c r="P953" s="245"/>
      <c r="Q953" s="245"/>
      <c r="R953" s="245"/>
      <c r="S953" s="245"/>
      <c r="T953" s="246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7" t="s">
        <v>138</v>
      </c>
      <c r="AU953" s="247" t="s">
        <v>81</v>
      </c>
      <c r="AV953" s="13" t="s">
        <v>81</v>
      </c>
      <c r="AW953" s="13" t="s">
        <v>33</v>
      </c>
      <c r="AX953" s="13" t="s">
        <v>71</v>
      </c>
      <c r="AY953" s="247" t="s">
        <v>127</v>
      </c>
    </row>
    <row r="954" s="13" customFormat="1">
      <c r="A954" s="13"/>
      <c r="B954" s="237"/>
      <c r="C954" s="238"/>
      <c r="D954" s="233" t="s">
        <v>138</v>
      </c>
      <c r="E954" s="239" t="s">
        <v>19</v>
      </c>
      <c r="F954" s="240" t="s">
        <v>1817</v>
      </c>
      <c r="G954" s="238"/>
      <c r="H954" s="241">
        <v>80.200000000000003</v>
      </c>
      <c r="I954" s="242"/>
      <c r="J954" s="238"/>
      <c r="K954" s="238"/>
      <c r="L954" s="243"/>
      <c r="M954" s="244"/>
      <c r="N954" s="245"/>
      <c r="O954" s="245"/>
      <c r="P954" s="245"/>
      <c r="Q954" s="245"/>
      <c r="R954" s="245"/>
      <c r="S954" s="245"/>
      <c r="T954" s="246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7" t="s">
        <v>138</v>
      </c>
      <c r="AU954" s="247" t="s">
        <v>81</v>
      </c>
      <c r="AV954" s="13" t="s">
        <v>81</v>
      </c>
      <c r="AW954" s="13" t="s">
        <v>33</v>
      </c>
      <c r="AX954" s="13" t="s">
        <v>71</v>
      </c>
      <c r="AY954" s="247" t="s">
        <v>127</v>
      </c>
    </row>
    <row r="955" s="13" customFormat="1">
      <c r="A955" s="13"/>
      <c r="B955" s="237"/>
      <c r="C955" s="238"/>
      <c r="D955" s="233" t="s">
        <v>138</v>
      </c>
      <c r="E955" s="239" t="s">
        <v>19</v>
      </c>
      <c r="F955" s="240" t="s">
        <v>1743</v>
      </c>
      <c r="G955" s="238"/>
      <c r="H955" s="241">
        <v>75.700000000000003</v>
      </c>
      <c r="I955" s="242"/>
      <c r="J955" s="238"/>
      <c r="K955" s="238"/>
      <c r="L955" s="243"/>
      <c r="M955" s="244"/>
      <c r="N955" s="245"/>
      <c r="O955" s="245"/>
      <c r="P955" s="245"/>
      <c r="Q955" s="245"/>
      <c r="R955" s="245"/>
      <c r="S955" s="245"/>
      <c r="T955" s="246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7" t="s">
        <v>138</v>
      </c>
      <c r="AU955" s="247" t="s">
        <v>81</v>
      </c>
      <c r="AV955" s="13" t="s">
        <v>81</v>
      </c>
      <c r="AW955" s="13" t="s">
        <v>33</v>
      </c>
      <c r="AX955" s="13" t="s">
        <v>71</v>
      </c>
      <c r="AY955" s="247" t="s">
        <v>127</v>
      </c>
    </row>
    <row r="956" s="13" customFormat="1">
      <c r="A956" s="13"/>
      <c r="B956" s="237"/>
      <c r="C956" s="238"/>
      <c r="D956" s="233" t="s">
        <v>138</v>
      </c>
      <c r="E956" s="239" t="s">
        <v>19</v>
      </c>
      <c r="F956" s="240" t="s">
        <v>1744</v>
      </c>
      <c r="G956" s="238"/>
      <c r="H956" s="241">
        <v>93.599999999999994</v>
      </c>
      <c r="I956" s="242"/>
      <c r="J956" s="238"/>
      <c r="K956" s="238"/>
      <c r="L956" s="243"/>
      <c r="M956" s="244"/>
      <c r="N956" s="245"/>
      <c r="O956" s="245"/>
      <c r="P956" s="245"/>
      <c r="Q956" s="245"/>
      <c r="R956" s="245"/>
      <c r="S956" s="245"/>
      <c r="T956" s="246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47" t="s">
        <v>138</v>
      </c>
      <c r="AU956" s="247" t="s">
        <v>81</v>
      </c>
      <c r="AV956" s="13" t="s">
        <v>81</v>
      </c>
      <c r="AW956" s="13" t="s">
        <v>33</v>
      </c>
      <c r="AX956" s="13" t="s">
        <v>71</v>
      </c>
      <c r="AY956" s="247" t="s">
        <v>127</v>
      </c>
    </row>
    <row r="957" s="15" customFormat="1">
      <c r="A957" s="15"/>
      <c r="B957" s="261"/>
      <c r="C957" s="262"/>
      <c r="D957" s="233" t="s">
        <v>138</v>
      </c>
      <c r="E957" s="263" t="s">
        <v>19</v>
      </c>
      <c r="F957" s="264" t="s">
        <v>323</v>
      </c>
      <c r="G957" s="262"/>
      <c r="H957" s="265">
        <v>345.02499999999998</v>
      </c>
      <c r="I957" s="266"/>
      <c r="J957" s="262"/>
      <c r="K957" s="262"/>
      <c r="L957" s="267"/>
      <c r="M957" s="268"/>
      <c r="N957" s="269"/>
      <c r="O957" s="269"/>
      <c r="P957" s="269"/>
      <c r="Q957" s="269"/>
      <c r="R957" s="269"/>
      <c r="S957" s="269"/>
      <c r="T957" s="270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T957" s="271" t="s">
        <v>138</v>
      </c>
      <c r="AU957" s="271" t="s">
        <v>81</v>
      </c>
      <c r="AV957" s="15" t="s">
        <v>150</v>
      </c>
      <c r="AW957" s="15" t="s">
        <v>33</v>
      </c>
      <c r="AX957" s="15" t="s">
        <v>79</v>
      </c>
      <c r="AY957" s="271" t="s">
        <v>127</v>
      </c>
    </row>
    <row r="958" s="2" customFormat="1" ht="16.5" customHeight="1">
      <c r="A958" s="40"/>
      <c r="B958" s="41"/>
      <c r="C958" s="287" t="s">
        <v>1818</v>
      </c>
      <c r="D958" s="287" t="s">
        <v>747</v>
      </c>
      <c r="E958" s="288" t="s">
        <v>1819</v>
      </c>
      <c r="F958" s="289" t="s">
        <v>1820</v>
      </c>
      <c r="G958" s="290" t="s">
        <v>290</v>
      </c>
      <c r="H958" s="291">
        <v>448.48099999999999</v>
      </c>
      <c r="I958" s="292"/>
      <c r="J958" s="293">
        <f>ROUND(I958*H958,2)</f>
        <v>0</v>
      </c>
      <c r="K958" s="289" t="s">
        <v>134</v>
      </c>
      <c r="L958" s="294"/>
      <c r="M958" s="295" t="s">
        <v>19</v>
      </c>
      <c r="N958" s="296" t="s">
        <v>42</v>
      </c>
      <c r="O958" s="86"/>
      <c r="P958" s="229">
        <f>O958*H958</f>
        <v>0</v>
      </c>
      <c r="Q958" s="229">
        <v>0.00059999999999999995</v>
      </c>
      <c r="R958" s="229">
        <f>Q958*H958</f>
        <v>0.26908859999999996</v>
      </c>
      <c r="S958" s="229">
        <v>0</v>
      </c>
      <c r="T958" s="230">
        <f>S958*H958</f>
        <v>0</v>
      </c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R958" s="231" t="s">
        <v>452</v>
      </c>
      <c r="AT958" s="231" t="s">
        <v>747</v>
      </c>
      <c r="AU958" s="231" t="s">
        <v>81</v>
      </c>
      <c r="AY958" s="19" t="s">
        <v>127</v>
      </c>
      <c r="BE958" s="232">
        <f>IF(N958="základní",J958,0)</f>
        <v>0</v>
      </c>
      <c r="BF958" s="232">
        <f>IF(N958="snížená",J958,0)</f>
        <v>0</v>
      </c>
      <c r="BG958" s="232">
        <f>IF(N958="zákl. přenesená",J958,0)</f>
        <v>0</v>
      </c>
      <c r="BH958" s="232">
        <f>IF(N958="sníž. přenesená",J958,0)</f>
        <v>0</v>
      </c>
      <c r="BI958" s="232">
        <f>IF(N958="nulová",J958,0)</f>
        <v>0</v>
      </c>
      <c r="BJ958" s="19" t="s">
        <v>79</v>
      </c>
      <c r="BK958" s="232">
        <f>ROUND(I958*H958,2)</f>
        <v>0</v>
      </c>
      <c r="BL958" s="19" t="s">
        <v>209</v>
      </c>
      <c r="BM958" s="231" t="s">
        <v>1821</v>
      </c>
    </row>
    <row r="959" s="2" customFormat="1">
      <c r="A959" s="40"/>
      <c r="B959" s="41"/>
      <c r="C959" s="42"/>
      <c r="D959" s="233" t="s">
        <v>137</v>
      </c>
      <c r="E959" s="42"/>
      <c r="F959" s="234" t="s">
        <v>1820</v>
      </c>
      <c r="G959" s="42"/>
      <c r="H959" s="42"/>
      <c r="I959" s="138"/>
      <c r="J959" s="42"/>
      <c r="K959" s="42"/>
      <c r="L959" s="46"/>
      <c r="M959" s="235"/>
      <c r="N959" s="236"/>
      <c r="O959" s="86"/>
      <c r="P959" s="86"/>
      <c r="Q959" s="86"/>
      <c r="R959" s="86"/>
      <c r="S959" s="86"/>
      <c r="T959" s="87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T959" s="19" t="s">
        <v>137</v>
      </c>
      <c r="AU959" s="19" t="s">
        <v>81</v>
      </c>
    </row>
    <row r="960" s="13" customFormat="1">
      <c r="A960" s="13"/>
      <c r="B960" s="237"/>
      <c r="C960" s="238"/>
      <c r="D960" s="233" t="s">
        <v>138</v>
      </c>
      <c r="E960" s="239" t="s">
        <v>19</v>
      </c>
      <c r="F960" s="240" t="s">
        <v>1822</v>
      </c>
      <c r="G960" s="238"/>
      <c r="H960" s="241">
        <v>427.125</v>
      </c>
      <c r="I960" s="242"/>
      <c r="J960" s="238"/>
      <c r="K960" s="238"/>
      <c r="L960" s="243"/>
      <c r="M960" s="244"/>
      <c r="N960" s="245"/>
      <c r="O960" s="245"/>
      <c r="P960" s="245"/>
      <c r="Q960" s="245"/>
      <c r="R960" s="245"/>
      <c r="S960" s="245"/>
      <c r="T960" s="246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7" t="s">
        <v>138</v>
      </c>
      <c r="AU960" s="247" t="s">
        <v>81</v>
      </c>
      <c r="AV960" s="13" t="s">
        <v>81</v>
      </c>
      <c r="AW960" s="13" t="s">
        <v>33</v>
      </c>
      <c r="AX960" s="13" t="s">
        <v>79</v>
      </c>
      <c r="AY960" s="247" t="s">
        <v>127</v>
      </c>
    </row>
    <row r="961" s="13" customFormat="1">
      <c r="A961" s="13"/>
      <c r="B961" s="237"/>
      <c r="C961" s="238"/>
      <c r="D961" s="233" t="s">
        <v>138</v>
      </c>
      <c r="E961" s="238"/>
      <c r="F961" s="240" t="s">
        <v>1823</v>
      </c>
      <c r="G961" s="238"/>
      <c r="H961" s="241">
        <v>448.48099999999999</v>
      </c>
      <c r="I961" s="242"/>
      <c r="J961" s="238"/>
      <c r="K961" s="238"/>
      <c r="L961" s="243"/>
      <c r="M961" s="244"/>
      <c r="N961" s="245"/>
      <c r="O961" s="245"/>
      <c r="P961" s="245"/>
      <c r="Q961" s="245"/>
      <c r="R961" s="245"/>
      <c r="S961" s="245"/>
      <c r="T961" s="246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7" t="s">
        <v>138</v>
      </c>
      <c r="AU961" s="247" t="s">
        <v>81</v>
      </c>
      <c r="AV961" s="13" t="s">
        <v>81</v>
      </c>
      <c r="AW961" s="13" t="s">
        <v>4</v>
      </c>
      <c r="AX961" s="13" t="s">
        <v>79</v>
      </c>
      <c r="AY961" s="247" t="s">
        <v>127</v>
      </c>
    </row>
    <row r="962" s="2" customFormat="1" ht="16.5" customHeight="1">
      <c r="A962" s="40"/>
      <c r="B962" s="41"/>
      <c r="C962" s="220" t="s">
        <v>1824</v>
      </c>
      <c r="D962" s="220" t="s">
        <v>130</v>
      </c>
      <c r="E962" s="221" t="s">
        <v>1825</v>
      </c>
      <c r="F962" s="222" t="s">
        <v>1826</v>
      </c>
      <c r="G962" s="223" t="s">
        <v>536</v>
      </c>
      <c r="H962" s="224">
        <v>1.6140000000000001</v>
      </c>
      <c r="I962" s="225"/>
      <c r="J962" s="226">
        <f>ROUND(I962*H962,2)</f>
        <v>0</v>
      </c>
      <c r="K962" s="222" t="s">
        <v>134</v>
      </c>
      <c r="L962" s="46"/>
      <c r="M962" s="227" t="s">
        <v>19</v>
      </c>
      <c r="N962" s="228" t="s">
        <v>42</v>
      </c>
      <c r="O962" s="86"/>
      <c r="P962" s="229">
        <f>O962*H962</f>
        <v>0</v>
      </c>
      <c r="Q962" s="229">
        <v>0</v>
      </c>
      <c r="R962" s="229">
        <f>Q962*H962</f>
        <v>0</v>
      </c>
      <c r="S962" s="229">
        <v>0</v>
      </c>
      <c r="T962" s="230">
        <f>S962*H962</f>
        <v>0</v>
      </c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R962" s="231" t="s">
        <v>209</v>
      </c>
      <c r="AT962" s="231" t="s">
        <v>130</v>
      </c>
      <c r="AU962" s="231" t="s">
        <v>81</v>
      </c>
      <c r="AY962" s="19" t="s">
        <v>127</v>
      </c>
      <c r="BE962" s="232">
        <f>IF(N962="základní",J962,0)</f>
        <v>0</v>
      </c>
      <c r="BF962" s="232">
        <f>IF(N962="snížená",J962,0)</f>
        <v>0</v>
      </c>
      <c r="BG962" s="232">
        <f>IF(N962="zákl. přenesená",J962,0)</f>
        <v>0</v>
      </c>
      <c r="BH962" s="232">
        <f>IF(N962="sníž. přenesená",J962,0)</f>
        <v>0</v>
      </c>
      <c r="BI962" s="232">
        <f>IF(N962="nulová",J962,0)</f>
        <v>0</v>
      </c>
      <c r="BJ962" s="19" t="s">
        <v>79</v>
      </c>
      <c r="BK962" s="232">
        <f>ROUND(I962*H962,2)</f>
        <v>0</v>
      </c>
      <c r="BL962" s="19" t="s">
        <v>209</v>
      </c>
      <c r="BM962" s="231" t="s">
        <v>1827</v>
      </c>
    </row>
    <row r="963" s="2" customFormat="1">
      <c r="A963" s="40"/>
      <c r="B963" s="41"/>
      <c r="C963" s="42"/>
      <c r="D963" s="233" t="s">
        <v>137</v>
      </c>
      <c r="E963" s="42"/>
      <c r="F963" s="234" t="s">
        <v>1828</v>
      </c>
      <c r="G963" s="42"/>
      <c r="H963" s="42"/>
      <c r="I963" s="138"/>
      <c r="J963" s="42"/>
      <c r="K963" s="42"/>
      <c r="L963" s="46"/>
      <c r="M963" s="283"/>
      <c r="N963" s="284"/>
      <c r="O963" s="285"/>
      <c r="P963" s="285"/>
      <c r="Q963" s="285"/>
      <c r="R963" s="285"/>
      <c r="S963" s="285"/>
      <c r="T963" s="286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T963" s="19" t="s">
        <v>137</v>
      </c>
      <c r="AU963" s="19" t="s">
        <v>81</v>
      </c>
    </row>
    <row r="964" s="2" customFormat="1" ht="6.96" customHeight="1">
      <c r="A964" s="40"/>
      <c r="B964" s="61"/>
      <c r="C964" s="62"/>
      <c r="D964" s="62"/>
      <c r="E964" s="62"/>
      <c r="F964" s="62"/>
      <c r="G964" s="62"/>
      <c r="H964" s="62"/>
      <c r="I964" s="168"/>
      <c r="J964" s="62"/>
      <c r="K964" s="62"/>
      <c r="L964" s="46"/>
      <c r="M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</row>
  </sheetData>
  <sheetProtection sheet="1" autoFilter="0" formatColumns="0" formatRows="0" objects="1" scenarios="1" spinCount="100000" saltValue="4oOn9qfz/wYXahN4OrZ804RjT11ydBnzs5gGK0nI8KcVyILTqIW/K8kHEufHjdYzBvxmKc1LSlhm2sF8/f3+ag==" hashValue="K62k9o/D57wZsb8oGZfdAzXyjCP+i5MNQAxjpZW+aZvyetfRHMZDoHKz8BID47Fcep5/KqYJpH7KaCnyNRHhug==" algorithmName="SHA-512" password="CC35"/>
  <autoFilter ref="C91:K963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0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81</v>
      </c>
    </row>
    <row r="4" s="1" customFormat="1" ht="24.96" customHeight="1">
      <c r="B4" s="22"/>
      <c r="D4" s="134" t="s">
        <v>97</v>
      </c>
      <c r="I4" s="130"/>
      <c r="L4" s="22"/>
      <c r="M4" s="135" t="s">
        <v>10</v>
      </c>
      <c r="AT4" s="19" t="s">
        <v>4</v>
      </c>
    </row>
    <row r="5" s="1" customFormat="1" ht="6.96" customHeight="1">
      <c r="B5" s="22"/>
      <c r="I5" s="130"/>
      <c r="L5" s="22"/>
    </row>
    <row r="6" s="1" customFormat="1" ht="12" customHeight="1">
      <c r="B6" s="22"/>
      <c r="D6" s="136" t="s">
        <v>16</v>
      </c>
      <c r="I6" s="130"/>
      <c r="L6" s="22"/>
    </row>
    <row r="7" s="1" customFormat="1" ht="16.5" customHeight="1">
      <c r="B7" s="22"/>
      <c r="E7" s="137" t="str">
        <f>'Rekapitulace stavby'!K6</f>
        <v>Za Černým mostem Y502, Praha 9, č. akce 999639</v>
      </c>
      <c r="F7" s="136"/>
      <c r="G7" s="136"/>
      <c r="H7" s="136"/>
      <c r="I7" s="130"/>
      <c r="L7" s="22"/>
    </row>
    <row r="8" s="2" customFormat="1" ht="12" customHeight="1">
      <c r="A8" s="40"/>
      <c r="B8" s="46"/>
      <c r="C8" s="40"/>
      <c r="D8" s="136" t="s">
        <v>98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0" t="s">
        <v>1829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10. 6. 2020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tr">
        <f>IF('Rekapitulace stavby'!AN10="","",'Rekapitulace stavby'!AN10)</f>
        <v/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1" t="str">
        <f>IF('Rekapitulace stavby'!E11="","",'Rekapitulace stavby'!E11)</f>
        <v>TSK hl.m.Prahy</v>
      </c>
      <c r="F15" s="40"/>
      <c r="G15" s="40"/>
      <c r="H15" s="40"/>
      <c r="I15" s="142" t="s">
        <v>28</v>
      </c>
      <c r="J15" s="141" t="str">
        <f>IF('Rekapitulace stavby'!AN11="","",'Rekapitulace stavby'!AN11)</f>
        <v/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tr">
        <f>IF('Rekapitulace stavby'!AN16="","",'Rekapitulace stavby'!AN16)</f>
        <v/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1" t="str">
        <f>IF('Rekapitulace stavby'!E17="","",'Rekapitulace stavby'!E17)</f>
        <v>Pontex spol. s r.o.</v>
      </c>
      <c r="F21" s="40"/>
      <c r="G21" s="40"/>
      <c r="H21" s="40"/>
      <c r="I21" s="142" t="s">
        <v>28</v>
      </c>
      <c r="J21" s="141" t="str">
        <f>IF('Rekapitulace stavby'!AN17="","",'Rekapitulace stavby'!AN17)</f>
        <v/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6" t="s">
        <v>35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1" t="s">
        <v>37</v>
      </c>
      <c r="E30" s="40"/>
      <c r="F30" s="40"/>
      <c r="G30" s="40"/>
      <c r="H30" s="40"/>
      <c r="I30" s="138"/>
      <c r="J30" s="152">
        <f>ROUND(J86, 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3" t="s">
        <v>39</v>
      </c>
      <c r="G32" s="40"/>
      <c r="H32" s="40"/>
      <c r="I32" s="154" t="s">
        <v>38</v>
      </c>
      <c r="J32" s="153" t="s">
        <v>40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41</v>
      </c>
      <c r="E33" s="136" t="s">
        <v>42</v>
      </c>
      <c r="F33" s="156">
        <f>ROUND((SUM(BE86:BE199)),  2)</f>
        <v>0</v>
      </c>
      <c r="G33" s="40"/>
      <c r="H33" s="40"/>
      <c r="I33" s="157">
        <v>0.20999999999999999</v>
      </c>
      <c r="J33" s="156">
        <f>ROUND(((SUM(BE86:BE199))*I33),  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6" t="s">
        <v>43</v>
      </c>
      <c r="F34" s="156">
        <f>ROUND((SUM(BF86:BF199)),  2)</f>
        <v>0</v>
      </c>
      <c r="G34" s="40"/>
      <c r="H34" s="40"/>
      <c r="I34" s="157">
        <v>0.14999999999999999</v>
      </c>
      <c r="J34" s="156">
        <f>ROUND(((SUM(BF86:BF199))*I34),  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6" t="s">
        <v>44</v>
      </c>
      <c r="F35" s="156">
        <f>ROUND((SUM(BG86:BG199)),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6" t="s">
        <v>45</v>
      </c>
      <c r="F36" s="156">
        <f>ROUND((SUM(BH86:BH199)),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6" t="s">
        <v>46</v>
      </c>
      <c r="F37" s="156">
        <f>ROUND((SUM(BI86:BI199)),  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2" t="str">
        <f>E7</f>
        <v>Za Černým mostem Y502, Praha 9, č. akce 999639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401 - Přeložka veřejného osvětlení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42" t="s">
        <v>23</v>
      </c>
      <c r="J52" s="74" t="str">
        <f>IF(J12="","",J12)</f>
        <v>10. 6. 2020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hl.m.Prahy</v>
      </c>
      <c r="G54" s="42"/>
      <c r="H54" s="42"/>
      <c r="I54" s="142" t="s">
        <v>31</v>
      </c>
      <c r="J54" s="38" t="str">
        <f>E21</f>
        <v>Pontex spol. s r.o.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102</v>
      </c>
      <c r="D57" s="174"/>
      <c r="E57" s="174"/>
      <c r="F57" s="174"/>
      <c r="G57" s="174"/>
      <c r="H57" s="174"/>
      <c r="I57" s="175"/>
      <c r="J57" s="176" t="s">
        <v>103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69</v>
      </c>
      <c r="D59" s="42"/>
      <c r="E59" s="42"/>
      <c r="F59" s="42"/>
      <c r="G59" s="42"/>
      <c r="H59" s="42"/>
      <c r="I59" s="138"/>
      <c r="J59" s="104">
        <f>J86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="9" customFormat="1" ht="24.96" customHeight="1">
      <c r="A60" s="9"/>
      <c r="B60" s="178"/>
      <c r="C60" s="179"/>
      <c r="D60" s="180" t="s">
        <v>280</v>
      </c>
      <c r="E60" s="181"/>
      <c r="F60" s="181"/>
      <c r="G60" s="181"/>
      <c r="H60" s="181"/>
      <c r="I60" s="182"/>
      <c r="J60" s="183">
        <f>J87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281</v>
      </c>
      <c r="E61" s="188"/>
      <c r="F61" s="188"/>
      <c r="G61" s="188"/>
      <c r="H61" s="188"/>
      <c r="I61" s="189"/>
      <c r="J61" s="190">
        <f>J88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78"/>
      <c r="C62" s="179"/>
      <c r="D62" s="180" t="s">
        <v>1830</v>
      </c>
      <c r="E62" s="181"/>
      <c r="F62" s="181"/>
      <c r="G62" s="181"/>
      <c r="H62" s="181"/>
      <c r="I62" s="182"/>
      <c r="J62" s="183">
        <f>J92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86"/>
      <c r="D63" s="187" t="s">
        <v>1831</v>
      </c>
      <c r="E63" s="188"/>
      <c r="F63" s="188"/>
      <c r="G63" s="188"/>
      <c r="H63" s="188"/>
      <c r="I63" s="189"/>
      <c r="J63" s="190">
        <f>J93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1832</v>
      </c>
      <c r="E64" s="188"/>
      <c r="F64" s="188"/>
      <c r="G64" s="188"/>
      <c r="H64" s="188"/>
      <c r="I64" s="189"/>
      <c r="J64" s="190">
        <f>J156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78"/>
      <c r="C65" s="179"/>
      <c r="D65" s="180" t="s">
        <v>105</v>
      </c>
      <c r="E65" s="181"/>
      <c r="F65" s="181"/>
      <c r="G65" s="181"/>
      <c r="H65" s="181"/>
      <c r="I65" s="182"/>
      <c r="J65" s="183">
        <f>J196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5"/>
      <c r="C66" s="186"/>
      <c r="D66" s="187" t="s">
        <v>106</v>
      </c>
      <c r="E66" s="188"/>
      <c r="F66" s="188"/>
      <c r="G66" s="188"/>
      <c r="H66" s="188"/>
      <c r="I66" s="189"/>
      <c r="J66" s="190">
        <f>J197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138"/>
      <c r="J67" s="42"/>
      <c r="K67" s="4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168"/>
      <c r="J68" s="62"/>
      <c r="K68" s="6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171"/>
      <c r="J72" s="64"/>
      <c r="K72" s="64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111</v>
      </c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72" t="str">
        <f>E7</f>
        <v>Za Černým mostem Y502, Praha 9, č. akce 999639</v>
      </c>
      <c r="F76" s="34"/>
      <c r="G76" s="34"/>
      <c r="H76" s="34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98</v>
      </c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71" t="str">
        <f>E9</f>
        <v>SO 401 - Přeložka veřejného osvětlení</v>
      </c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21</v>
      </c>
      <c r="D80" s="42"/>
      <c r="E80" s="42"/>
      <c r="F80" s="29" t="str">
        <f>F12</f>
        <v xml:space="preserve"> </v>
      </c>
      <c r="G80" s="42"/>
      <c r="H80" s="42"/>
      <c r="I80" s="142" t="s">
        <v>23</v>
      </c>
      <c r="J80" s="74" t="str">
        <f>IF(J12="","",J12)</f>
        <v>10. 6. 2020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TSK hl.m.Prahy</v>
      </c>
      <c r="G82" s="42"/>
      <c r="H82" s="42"/>
      <c r="I82" s="142" t="s">
        <v>31</v>
      </c>
      <c r="J82" s="38" t="str">
        <f>E21</f>
        <v>Pontex spol. s r.o.</v>
      </c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142" t="s">
        <v>34</v>
      </c>
      <c r="J83" s="38" t="str">
        <f>E24</f>
        <v xml:space="preserve"> </v>
      </c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0.32" customHeight="1">
      <c r="A84" s="40"/>
      <c r="B84" s="41"/>
      <c r="C84" s="42"/>
      <c r="D84" s="42"/>
      <c r="E84" s="42"/>
      <c r="F84" s="42"/>
      <c r="G84" s="42"/>
      <c r="H84" s="42"/>
      <c r="I84" s="138"/>
      <c r="J84" s="42"/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1" customFormat="1" ht="29.28" customHeight="1">
      <c r="A85" s="192"/>
      <c r="B85" s="193"/>
      <c r="C85" s="194" t="s">
        <v>112</v>
      </c>
      <c r="D85" s="195" t="s">
        <v>56</v>
      </c>
      <c r="E85" s="195" t="s">
        <v>52</v>
      </c>
      <c r="F85" s="195" t="s">
        <v>53</v>
      </c>
      <c r="G85" s="195" t="s">
        <v>113</v>
      </c>
      <c r="H85" s="195" t="s">
        <v>114</v>
      </c>
      <c r="I85" s="196" t="s">
        <v>115</v>
      </c>
      <c r="J85" s="195" t="s">
        <v>103</v>
      </c>
      <c r="K85" s="197" t="s">
        <v>116</v>
      </c>
      <c r="L85" s="198"/>
      <c r="M85" s="94" t="s">
        <v>19</v>
      </c>
      <c r="N85" s="95" t="s">
        <v>41</v>
      </c>
      <c r="O85" s="95" t="s">
        <v>117</v>
      </c>
      <c r="P85" s="95" t="s">
        <v>118</v>
      </c>
      <c r="Q85" s="95" t="s">
        <v>119</v>
      </c>
      <c r="R85" s="95" t="s">
        <v>120</v>
      </c>
      <c r="S85" s="95" t="s">
        <v>121</v>
      </c>
      <c r="T85" s="96" t="s">
        <v>122</v>
      </c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</row>
    <row r="86" s="2" customFormat="1" ht="22.8" customHeight="1">
      <c r="A86" s="40"/>
      <c r="B86" s="41"/>
      <c r="C86" s="101" t="s">
        <v>123</v>
      </c>
      <c r="D86" s="42"/>
      <c r="E86" s="42"/>
      <c r="F86" s="42"/>
      <c r="G86" s="42"/>
      <c r="H86" s="42"/>
      <c r="I86" s="138"/>
      <c r="J86" s="199">
        <f>BK86</f>
        <v>0</v>
      </c>
      <c r="K86" s="42"/>
      <c r="L86" s="46"/>
      <c r="M86" s="97"/>
      <c r="N86" s="200"/>
      <c r="O86" s="98"/>
      <c r="P86" s="201">
        <f>P87+P92+P196</f>
        <v>0</v>
      </c>
      <c r="Q86" s="98"/>
      <c r="R86" s="201">
        <f>R87+R92+R196</f>
        <v>19.055404999999997</v>
      </c>
      <c r="S86" s="98"/>
      <c r="T86" s="202">
        <f>T87+T92+T196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70</v>
      </c>
      <c r="AU86" s="19" t="s">
        <v>104</v>
      </c>
      <c r="BK86" s="203">
        <f>BK87+BK92+BK196</f>
        <v>0</v>
      </c>
    </row>
    <row r="87" s="12" customFormat="1" ht="25.92" customHeight="1">
      <c r="A87" s="12"/>
      <c r="B87" s="204"/>
      <c r="C87" s="205"/>
      <c r="D87" s="206" t="s">
        <v>70</v>
      </c>
      <c r="E87" s="207" t="s">
        <v>285</v>
      </c>
      <c r="F87" s="207" t="s">
        <v>286</v>
      </c>
      <c r="G87" s="205"/>
      <c r="H87" s="205"/>
      <c r="I87" s="208"/>
      <c r="J87" s="209">
        <f>BK87</f>
        <v>0</v>
      </c>
      <c r="K87" s="205"/>
      <c r="L87" s="210"/>
      <c r="M87" s="211"/>
      <c r="N87" s="212"/>
      <c r="O87" s="212"/>
      <c r="P87" s="213">
        <f>P88</f>
        <v>0</v>
      </c>
      <c r="Q87" s="212"/>
      <c r="R87" s="213">
        <f>R88</f>
        <v>0</v>
      </c>
      <c r="S87" s="212"/>
      <c r="T87" s="214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5" t="s">
        <v>79</v>
      </c>
      <c r="AT87" s="216" t="s">
        <v>70</v>
      </c>
      <c r="AU87" s="216" t="s">
        <v>71</v>
      </c>
      <c r="AY87" s="215" t="s">
        <v>127</v>
      </c>
      <c r="BK87" s="217">
        <f>BK88</f>
        <v>0</v>
      </c>
    </row>
    <row r="88" s="12" customFormat="1" ht="22.8" customHeight="1">
      <c r="A88" s="12"/>
      <c r="B88" s="204"/>
      <c r="C88" s="205"/>
      <c r="D88" s="206" t="s">
        <v>70</v>
      </c>
      <c r="E88" s="218" t="s">
        <v>79</v>
      </c>
      <c r="F88" s="218" t="s">
        <v>287</v>
      </c>
      <c r="G88" s="205"/>
      <c r="H88" s="205"/>
      <c r="I88" s="208"/>
      <c r="J88" s="219">
        <f>BK88</f>
        <v>0</v>
      </c>
      <c r="K88" s="205"/>
      <c r="L88" s="210"/>
      <c r="M88" s="211"/>
      <c r="N88" s="212"/>
      <c r="O88" s="212"/>
      <c r="P88" s="213">
        <f>SUM(P89:P91)</f>
        <v>0</v>
      </c>
      <c r="Q88" s="212"/>
      <c r="R88" s="213">
        <f>SUM(R89:R91)</f>
        <v>0</v>
      </c>
      <c r="S88" s="212"/>
      <c r="T88" s="214">
        <f>SUM(T89:T91)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5" t="s">
        <v>79</v>
      </c>
      <c r="AT88" s="216" t="s">
        <v>70</v>
      </c>
      <c r="AU88" s="216" t="s">
        <v>79</v>
      </c>
      <c r="AY88" s="215" t="s">
        <v>127</v>
      </c>
      <c r="BK88" s="217">
        <f>SUM(BK89:BK91)</f>
        <v>0</v>
      </c>
    </row>
    <row r="89" s="2" customFormat="1" ht="16.5" customHeight="1">
      <c r="A89" s="40"/>
      <c r="B89" s="41"/>
      <c r="C89" s="220" t="s">
        <v>79</v>
      </c>
      <c r="D89" s="220" t="s">
        <v>130</v>
      </c>
      <c r="E89" s="221" t="s">
        <v>1833</v>
      </c>
      <c r="F89" s="222" t="s">
        <v>1834</v>
      </c>
      <c r="G89" s="223" t="s">
        <v>536</v>
      </c>
      <c r="H89" s="224">
        <v>10.41</v>
      </c>
      <c r="I89" s="225"/>
      <c r="J89" s="226">
        <f>ROUND(I89*H89,2)</f>
        <v>0</v>
      </c>
      <c r="K89" s="222" t="s">
        <v>697</v>
      </c>
      <c r="L89" s="46"/>
      <c r="M89" s="227" t="s">
        <v>19</v>
      </c>
      <c r="N89" s="228" t="s">
        <v>42</v>
      </c>
      <c r="O89" s="8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150</v>
      </c>
      <c r="AT89" s="231" t="s">
        <v>130</v>
      </c>
      <c r="AU89" s="231" t="s">
        <v>81</v>
      </c>
      <c r="AY89" s="19" t="s">
        <v>127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79</v>
      </c>
      <c r="BK89" s="232">
        <f>ROUND(I89*H89,2)</f>
        <v>0</v>
      </c>
      <c r="BL89" s="19" t="s">
        <v>150</v>
      </c>
      <c r="BM89" s="231" t="s">
        <v>1835</v>
      </c>
    </row>
    <row r="90" s="2" customFormat="1">
      <c r="A90" s="40"/>
      <c r="B90" s="41"/>
      <c r="C90" s="42"/>
      <c r="D90" s="233" t="s">
        <v>137</v>
      </c>
      <c r="E90" s="42"/>
      <c r="F90" s="234" t="s">
        <v>1836</v>
      </c>
      <c r="G90" s="42"/>
      <c r="H90" s="42"/>
      <c r="I90" s="138"/>
      <c r="J90" s="42"/>
      <c r="K90" s="42"/>
      <c r="L90" s="46"/>
      <c r="M90" s="235"/>
      <c r="N90" s="236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137</v>
      </c>
      <c r="AU90" s="19" t="s">
        <v>81</v>
      </c>
    </row>
    <row r="91" s="13" customFormat="1">
      <c r="A91" s="13"/>
      <c r="B91" s="237"/>
      <c r="C91" s="238"/>
      <c r="D91" s="233" t="s">
        <v>138</v>
      </c>
      <c r="E91" s="239" t="s">
        <v>19</v>
      </c>
      <c r="F91" s="240" t="s">
        <v>1837</v>
      </c>
      <c r="G91" s="238"/>
      <c r="H91" s="241">
        <v>10.41</v>
      </c>
      <c r="I91" s="242"/>
      <c r="J91" s="238"/>
      <c r="K91" s="238"/>
      <c r="L91" s="243"/>
      <c r="M91" s="244"/>
      <c r="N91" s="245"/>
      <c r="O91" s="245"/>
      <c r="P91" s="245"/>
      <c r="Q91" s="245"/>
      <c r="R91" s="245"/>
      <c r="S91" s="245"/>
      <c r="T91" s="24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7" t="s">
        <v>138</v>
      </c>
      <c r="AU91" s="247" t="s">
        <v>81</v>
      </c>
      <c r="AV91" s="13" t="s">
        <v>81</v>
      </c>
      <c r="AW91" s="13" t="s">
        <v>33</v>
      </c>
      <c r="AX91" s="13" t="s">
        <v>79</v>
      </c>
      <c r="AY91" s="247" t="s">
        <v>127</v>
      </c>
    </row>
    <row r="92" s="12" customFormat="1" ht="25.92" customHeight="1">
      <c r="A92" s="12"/>
      <c r="B92" s="204"/>
      <c r="C92" s="205"/>
      <c r="D92" s="206" t="s">
        <v>70</v>
      </c>
      <c r="E92" s="207" t="s">
        <v>747</v>
      </c>
      <c r="F92" s="207" t="s">
        <v>1838</v>
      </c>
      <c r="G92" s="205"/>
      <c r="H92" s="205"/>
      <c r="I92" s="208"/>
      <c r="J92" s="209">
        <f>BK92</f>
        <v>0</v>
      </c>
      <c r="K92" s="205"/>
      <c r="L92" s="210"/>
      <c r="M92" s="211"/>
      <c r="N92" s="212"/>
      <c r="O92" s="212"/>
      <c r="P92" s="213">
        <f>P93+P156</f>
        <v>0</v>
      </c>
      <c r="Q92" s="212"/>
      <c r="R92" s="213">
        <f>R93+R156</f>
        <v>19.055404999999997</v>
      </c>
      <c r="S92" s="212"/>
      <c r="T92" s="214">
        <f>T93+T156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5" t="s">
        <v>145</v>
      </c>
      <c r="AT92" s="216" t="s">
        <v>70</v>
      </c>
      <c r="AU92" s="216" t="s">
        <v>71</v>
      </c>
      <c r="AY92" s="215" t="s">
        <v>127</v>
      </c>
      <c r="BK92" s="217">
        <f>BK93+BK156</f>
        <v>0</v>
      </c>
    </row>
    <row r="93" s="12" customFormat="1" ht="22.8" customHeight="1">
      <c r="A93" s="12"/>
      <c r="B93" s="204"/>
      <c r="C93" s="205"/>
      <c r="D93" s="206" t="s">
        <v>70</v>
      </c>
      <c r="E93" s="218" t="s">
        <v>1839</v>
      </c>
      <c r="F93" s="218" t="s">
        <v>1840</v>
      </c>
      <c r="G93" s="205"/>
      <c r="H93" s="205"/>
      <c r="I93" s="208"/>
      <c r="J93" s="219">
        <f>BK93</f>
        <v>0</v>
      </c>
      <c r="K93" s="205"/>
      <c r="L93" s="210"/>
      <c r="M93" s="211"/>
      <c r="N93" s="212"/>
      <c r="O93" s="212"/>
      <c r="P93" s="213">
        <f>SUM(P94:P155)</f>
        <v>0</v>
      </c>
      <c r="Q93" s="212"/>
      <c r="R93" s="213">
        <f>SUM(R94:R155)</f>
        <v>0.71013999999999999</v>
      </c>
      <c r="S93" s="212"/>
      <c r="T93" s="214">
        <f>SUM(T94:T155)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5" t="s">
        <v>145</v>
      </c>
      <c r="AT93" s="216" t="s">
        <v>70</v>
      </c>
      <c r="AU93" s="216" t="s">
        <v>79</v>
      </c>
      <c r="AY93" s="215" t="s">
        <v>127</v>
      </c>
      <c r="BK93" s="217">
        <f>SUM(BK94:BK155)</f>
        <v>0</v>
      </c>
    </row>
    <row r="94" s="2" customFormat="1" ht="16.5" customHeight="1">
      <c r="A94" s="40"/>
      <c r="B94" s="41"/>
      <c r="C94" s="220" t="s">
        <v>81</v>
      </c>
      <c r="D94" s="220" t="s">
        <v>130</v>
      </c>
      <c r="E94" s="221" t="s">
        <v>1841</v>
      </c>
      <c r="F94" s="222" t="s">
        <v>1842</v>
      </c>
      <c r="G94" s="223" t="s">
        <v>296</v>
      </c>
      <c r="H94" s="224">
        <v>6</v>
      </c>
      <c r="I94" s="225"/>
      <c r="J94" s="226">
        <f>ROUND(I94*H94,2)</f>
        <v>0</v>
      </c>
      <c r="K94" s="222" t="s">
        <v>697</v>
      </c>
      <c r="L94" s="46"/>
      <c r="M94" s="227" t="s">
        <v>19</v>
      </c>
      <c r="N94" s="228" t="s">
        <v>42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988</v>
      </c>
      <c r="AT94" s="231" t="s">
        <v>130</v>
      </c>
      <c r="AU94" s="231" t="s">
        <v>81</v>
      </c>
      <c r="AY94" s="19" t="s">
        <v>127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79</v>
      </c>
      <c r="BK94" s="232">
        <f>ROUND(I94*H94,2)</f>
        <v>0</v>
      </c>
      <c r="BL94" s="19" t="s">
        <v>988</v>
      </c>
      <c r="BM94" s="231" t="s">
        <v>1843</v>
      </c>
    </row>
    <row r="95" s="2" customFormat="1">
      <c r="A95" s="40"/>
      <c r="B95" s="41"/>
      <c r="C95" s="42"/>
      <c r="D95" s="233" t="s">
        <v>137</v>
      </c>
      <c r="E95" s="42"/>
      <c r="F95" s="234" t="s">
        <v>1844</v>
      </c>
      <c r="G95" s="42"/>
      <c r="H95" s="42"/>
      <c r="I95" s="138"/>
      <c r="J95" s="42"/>
      <c r="K95" s="42"/>
      <c r="L95" s="46"/>
      <c r="M95" s="235"/>
      <c r="N95" s="236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137</v>
      </c>
      <c r="AU95" s="19" t="s">
        <v>81</v>
      </c>
    </row>
    <row r="96" s="13" customFormat="1">
      <c r="A96" s="13"/>
      <c r="B96" s="237"/>
      <c r="C96" s="238"/>
      <c r="D96" s="233" t="s">
        <v>138</v>
      </c>
      <c r="E96" s="239" t="s">
        <v>19</v>
      </c>
      <c r="F96" s="240" t="s">
        <v>1845</v>
      </c>
      <c r="G96" s="238"/>
      <c r="H96" s="241">
        <v>6</v>
      </c>
      <c r="I96" s="242"/>
      <c r="J96" s="238"/>
      <c r="K96" s="238"/>
      <c r="L96" s="243"/>
      <c r="M96" s="244"/>
      <c r="N96" s="245"/>
      <c r="O96" s="245"/>
      <c r="P96" s="245"/>
      <c r="Q96" s="245"/>
      <c r="R96" s="245"/>
      <c r="S96" s="245"/>
      <c r="T96" s="24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7" t="s">
        <v>138</v>
      </c>
      <c r="AU96" s="247" t="s">
        <v>81</v>
      </c>
      <c r="AV96" s="13" t="s">
        <v>81</v>
      </c>
      <c r="AW96" s="13" t="s">
        <v>33</v>
      </c>
      <c r="AX96" s="13" t="s">
        <v>79</v>
      </c>
      <c r="AY96" s="247" t="s">
        <v>127</v>
      </c>
    </row>
    <row r="97" s="2" customFormat="1" ht="16.5" customHeight="1">
      <c r="A97" s="40"/>
      <c r="B97" s="41"/>
      <c r="C97" s="220" t="s">
        <v>145</v>
      </c>
      <c r="D97" s="220" t="s">
        <v>130</v>
      </c>
      <c r="E97" s="221" t="s">
        <v>1846</v>
      </c>
      <c r="F97" s="222" t="s">
        <v>1847</v>
      </c>
      <c r="G97" s="223" t="s">
        <v>296</v>
      </c>
      <c r="H97" s="224">
        <v>5</v>
      </c>
      <c r="I97" s="225"/>
      <c r="J97" s="226">
        <f>ROUND(I97*H97,2)</f>
        <v>0</v>
      </c>
      <c r="K97" s="222" t="s">
        <v>697</v>
      </c>
      <c r="L97" s="46"/>
      <c r="M97" s="227" t="s">
        <v>19</v>
      </c>
      <c r="N97" s="228" t="s">
        <v>42</v>
      </c>
      <c r="O97" s="8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988</v>
      </c>
      <c r="AT97" s="231" t="s">
        <v>130</v>
      </c>
      <c r="AU97" s="231" t="s">
        <v>81</v>
      </c>
      <c r="AY97" s="19" t="s">
        <v>127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79</v>
      </c>
      <c r="BK97" s="232">
        <f>ROUND(I97*H97,2)</f>
        <v>0</v>
      </c>
      <c r="BL97" s="19" t="s">
        <v>988</v>
      </c>
      <c r="BM97" s="231" t="s">
        <v>1848</v>
      </c>
    </row>
    <row r="98" s="2" customFormat="1">
      <c r="A98" s="40"/>
      <c r="B98" s="41"/>
      <c r="C98" s="42"/>
      <c r="D98" s="233" t="s">
        <v>137</v>
      </c>
      <c r="E98" s="42"/>
      <c r="F98" s="234" t="s">
        <v>1849</v>
      </c>
      <c r="G98" s="42"/>
      <c r="H98" s="42"/>
      <c r="I98" s="138"/>
      <c r="J98" s="42"/>
      <c r="K98" s="42"/>
      <c r="L98" s="46"/>
      <c r="M98" s="235"/>
      <c r="N98" s="236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137</v>
      </c>
      <c r="AU98" s="19" t="s">
        <v>81</v>
      </c>
    </row>
    <row r="99" s="2" customFormat="1" ht="16.5" customHeight="1">
      <c r="A99" s="40"/>
      <c r="B99" s="41"/>
      <c r="C99" s="287" t="s">
        <v>150</v>
      </c>
      <c r="D99" s="287" t="s">
        <v>747</v>
      </c>
      <c r="E99" s="288" t="s">
        <v>1850</v>
      </c>
      <c r="F99" s="289" t="s">
        <v>1851</v>
      </c>
      <c r="G99" s="290" t="s">
        <v>363</v>
      </c>
      <c r="H99" s="291">
        <v>33</v>
      </c>
      <c r="I99" s="292"/>
      <c r="J99" s="293">
        <f>ROUND(I99*H99,2)</f>
        <v>0</v>
      </c>
      <c r="K99" s="289" t="s">
        <v>697</v>
      </c>
      <c r="L99" s="294"/>
      <c r="M99" s="295" t="s">
        <v>19</v>
      </c>
      <c r="N99" s="296" t="s">
        <v>42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1395</v>
      </c>
      <c r="AT99" s="231" t="s">
        <v>747</v>
      </c>
      <c r="AU99" s="231" t="s">
        <v>81</v>
      </c>
      <c r="AY99" s="19" t="s">
        <v>127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79</v>
      </c>
      <c r="BK99" s="232">
        <f>ROUND(I99*H99,2)</f>
        <v>0</v>
      </c>
      <c r="BL99" s="19" t="s">
        <v>1395</v>
      </c>
      <c r="BM99" s="231" t="s">
        <v>1852</v>
      </c>
    </row>
    <row r="100" s="2" customFormat="1">
      <c r="A100" s="40"/>
      <c r="B100" s="41"/>
      <c r="C100" s="42"/>
      <c r="D100" s="233" t="s">
        <v>137</v>
      </c>
      <c r="E100" s="42"/>
      <c r="F100" s="234" t="s">
        <v>1851</v>
      </c>
      <c r="G100" s="42"/>
      <c r="H100" s="42"/>
      <c r="I100" s="138"/>
      <c r="J100" s="42"/>
      <c r="K100" s="42"/>
      <c r="L100" s="46"/>
      <c r="M100" s="235"/>
      <c r="N100" s="236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137</v>
      </c>
      <c r="AU100" s="19" t="s">
        <v>81</v>
      </c>
    </row>
    <row r="101" s="2" customFormat="1" ht="16.5" customHeight="1">
      <c r="A101" s="40"/>
      <c r="B101" s="41"/>
      <c r="C101" s="220" t="s">
        <v>126</v>
      </c>
      <c r="D101" s="220" t="s">
        <v>130</v>
      </c>
      <c r="E101" s="221" t="s">
        <v>1853</v>
      </c>
      <c r="F101" s="222" t="s">
        <v>1854</v>
      </c>
      <c r="G101" s="223" t="s">
        <v>296</v>
      </c>
      <c r="H101" s="224">
        <v>3</v>
      </c>
      <c r="I101" s="225"/>
      <c r="J101" s="226">
        <f>ROUND(I101*H101,2)</f>
        <v>0</v>
      </c>
      <c r="K101" s="222" t="s">
        <v>697</v>
      </c>
      <c r="L101" s="46"/>
      <c r="M101" s="227" t="s">
        <v>19</v>
      </c>
      <c r="N101" s="228" t="s">
        <v>42</v>
      </c>
      <c r="O101" s="8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988</v>
      </c>
      <c r="AT101" s="231" t="s">
        <v>130</v>
      </c>
      <c r="AU101" s="231" t="s">
        <v>81</v>
      </c>
      <c r="AY101" s="19" t="s">
        <v>127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79</v>
      </c>
      <c r="BK101" s="232">
        <f>ROUND(I101*H101,2)</f>
        <v>0</v>
      </c>
      <c r="BL101" s="19" t="s">
        <v>988</v>
      </c>
      <c r="BM101" s="231" t="s">
        <v>1855</v>
      </c>
    </row>
    <row r="102" s="2" customFormat="1">
      <c r="A102" s="40"/>
      <c r="B102" s="41"/>
      <c r="C102" s="42"/>
      <c r="D102" s="233" t="s">
        <v>137</v>
      </c>
      <c r="E102" s="42"/>
      <c r="F102" s="234" t="s">
        <v>1856</v>
      </c>
      <c r="G102" s="42"/>
      <c r="H102" s="42"/>
      <c r="I102" s="138"/>
      <c r="J102" s="42"/>
      <c r="K102" s="42"/>
      <c r="L102" s="46"/>
      <c r="M102" s="235"/>
      <c r="N102" s="23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137</v>
      </c>
      <c r="AU102" s="19" t="s">
        <v>81</v>
      </c>
    </row>
    <row r="103" s="2" customFormat="1" ht="16.5" customHeight="1">
      <c r="A103" s="40"/>
      <c r="B103" s="41"/>
      <c r="C103" s="287" t="s">
        <v>159</v>
      </c>
      <c r="D103" s="287" t="s">
        <v>747</v>
      </c>
      <c r="E103" s="288" t="s">
        <v>1857</v>
      </c>
      <c r="F103" s="289" t="s">
        <v>1858</v>
      </c>
      <c r="G103" s="290" t="s">
        <v>296</v>
      </c>
      <c r="H103" s="291">
        <v>3</v>
      </c>
      <c r="I103" s="292"/>
      <c r="J103" s="293">
        <f>ROUND(I103*H103,2)</f>
        <v>0</v>
      </c>
      <c r="K103" s="289" t="s">
        <v>19</v>
      </c>
      <c r="L103" s="294"/>
      <c r="M103" s="295" t="s">
        <v>19</v>
      </c>
      <c r="N103" s="296" t="s">
        <v>42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1859</v>
      </c>
      <c r="AT103" s="231" t="s">
        <v>747</v>
      </c>
      <c r="AU103" s="231" t="s">
        <v>81</v>
      </c>
      <c r="AY103" s="19" t="s">
        <v>127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9" t="s">
        <v>79</v>
      </c>
      <c r="BK103" s="232">
        <f>ROUND(I103*H103,2)</f>
        <v>0</v>
      </c>
      <c r="BL103" s="19" t="s">
        <v>988</v>
      </c>
      <c r="BM103" s="231" t="s">
        <v>1860</v>
      </c>
    </row>
    <row r="104" s="2" customFormat="1">
      <c r="A104" s="40"/>
      <c r="B104" s="41"/>
      <c r="C104" s="42"/>
      <c r="D104" s="233" t="s">
        <v>137</v>
      </c>
      <c r="E104" s="42"/>
      <c r="F104" s="234" t="s">
        <v>1858</v>
      </c>
      <c r="G104" s="42"/>
      <c r="H104" s="42"/>
      <c r="I104" s="138"/>
      <c r="J104" s="42"/>
      <c r="K104" s="42"/>
      <c r="L104" s="46"/>
      <c r="M104" s="235"/>
      <c r="N104" s="236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137</v>
      </c>
      <c r="AU104" s="19" t="s">
        <v>81</v>
      </c>
    </row>
    <row r="105" s="2" customFormat="1" ht="16.5" customHeight="1">
      <c r="A105" s="40"/>
      <c r="B105" s="41"/>
      <c r="C105" s="220" t="s">
        <v>163</v>
      </c>
      <c r="D105" s="220" t="s">
        <v>130</v>
      </c>
      <c r="E105" s="221" t="s">
        <v>1861</v>
      </c>
      <c r="F105" s="222" t="s">
        <v>1862</v>
      </c>
      <c r="G105" s="223" t="s">
        <v>296</v>
      </c>
      <c r="H105" s="224">
        <v>3</v>
      </c>
      <c r="I105" s="225"/>
      <c r="J105" s="226">
        <f>ROUND(I105*H105,2)</f>
        <v>0</v>
      </c>
      <c r="K105" s="222" t="s">
        <v>697</v>
      </c>
      <c r="L105" s="46"/>
      <c r="M105" s="227" t="s">
        <v>19</v>
      </c>
      <c r="N105" s="228" t="s">
        <v>42</v>
      </c>
      <c r="O105" s="8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988</v>
      </c>
      <c r="AT105" s="231" t="s">
        <v>130</v>
      </c>
      <c r="AU105" s="231" t="s">
        <v>81</v>
      </c>
      <c r="AY105" s="19" t="s">
        <v>127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9" t="s">
        <v>79</v>
      </c>
      <c r="BK105" s="232">
        <f>ROUND(I105*H105,2)</f>
        <v>0</v>
      </c>
      <c r="BL105" s="19" t="s">
        <v>988</v>
      </c>
      <c r="BM105" s="231" t="s">
        <v>1863</v>
      </c>
    </row>
    <row r="106" s="2" customFormat="1">
      <c r="A106" s="40"/>
      <c r="B106" s="41"/>
      <c r="C106" s="42"/>
      <c r="D106" s="233" t="s">
        <v>137</v>
      </c>
      <c r="E106" s="42"/>
      <c r="F106" s="234" t="s">
        <v>1864</v>
      </c>
      <c r="G106" s="42"/>
      <c r="H106" s="42"/>
      <c r="I106" s="138"/>
      <c r="J106" s="42"/>
      <c r="K106" s="42"/>
      <c r="L106" s="46"/>
      <c r="M106" s="235"/>
      <c r="N106" s="23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137</v>
      </c>
      <c r="AU106" s="19" t="s">
        <v>81</v>
      </c>
    </row>
    <row r="107" s="14" customFormat="1">
      <c r="A107" s="14"/>
      <c r="B107" s="248"/>
      <c r="C107" s="249"/>
      <c r="D107" s="233" t="s">
        <v>138</v>
      </c>
      <c r="E107" s="250" t="s">
        <v>19</v>
      </c>
      <c r="F107" s="251" t="s">
        <v>1865</v>
      </c>
      <c r="G107" s="249"/>
      <c r="H107" s="250" t="s">
        <v>19</v>
      </c>
      <c r="I107" s="252"/>
      <c r="J107" s="249"/>
      <c r="K107" s="249"/>
      <c r="L107" s="253"/>
      <c r="M107" s="254"/>
      <c r="N107" s="255"/>
      <c r="O107" s="255"/>
      <c r="P107" s="255"/>
      <c r="Q107" s="255"/>
      <c r="R107" s="255"/>
      <c r="S107" s="255"/>
      <c r="T107" s="25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7" t="s">
        <v>138</v>
      </c>
      <c r="AU107" s="257" t="s">
        <v>81</v>
      </c>
      <c r="AV107" s="14" t="s">
        <v>79</v>
      </c>
      <c r="AW107" s="14" t="s">
        <v>33</v>
      </c>
      <c r="AX107" s="14" t="s">
        <v>71</v>
      </c>
      <c r="AY107" s="257" t="s">
        <v>127</v>
      </c>
    </row>
    <row r="108" s="13" customFormat="1">
      <c r="A108" s="13"/>
      <c r="B108" s="237"/>
      <c r="C108" s="238"/>
      <c r="D108" s="233" t="s">
        <v>138</v>
      </c>
      <c r="E108" s="239" t="s">
        <v>19</v>
      </c>
      <c r="F108" s="240" t="s">
        <v>145</v>
      </c>
      <c r="G108" s="238"/>
      <c r="H108" s="241">
        <v>3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7" t="s">
        <v>138</v>
      </c>
      <c r="AU108" s="247" t="s">
        <v>81</v>
      </c>
      <c r="AV108" s="13" t="s">
        <v>81</v>
      </c>
      <c r="AW108" s="13" t="s">
        <v>33</v>
      </c>
      <c r="AX108" s="13" t="s">
        <v>79</v>
      </c>
      <c r="AY108" s="247" t="s">
        <v>127</v>
      </c>
    </row>
    <row r="109" s="2" customFormat="1" ht="16.5" customHeight="1">
      <c r="A109" s="40"/>
      <c r="B109" s="41"/>
      <c r="C109" s="220" t="s">
        <v>168</v>
      </c>
      <c r="D109" s="220" t="s">
        <v>130</v>
      </c>
      <c r="E109" s="221" t="s">
        <v>1866</v>
      </c>
      <c r="F109" s="222" t="s">
        <v>1867</v>
      </c>
      <c r="G109" s="223" t="s">
        <v>296</v>
      </c>
      <c r="H109" s="224">
        <v>3</v>
      </c>
      <c r="I109" s="225"/>
      <c r="J109" s="226">
        <f>ROUND(I109*H109,2)</f>
        <v>0</v>
      </c>
      <c r="K109" s="222" t="s">
        <v>697</v>
      </c>
      <c r="L109" s="46"/>
      <c r="M109" s="227" t="s">
        <v>19</v>
      </c>
      <c r="N109" s="228" t="s">
        <v>42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988</v>
      </c>
      <c r="AT109" s="231" t="s">
        <v>130</v>
      </c>
      <c r="AU109" s="231" t="s">
        <v>81</v>
      </c>
      <c r="AY109" s="19" t="s">
        <v>127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9" t="s">
        <v>79</v>
      </c>
      <c r="BK109" s="232">
        <f>ROUND(I109*H109,2)</f>
        <v>0</v>
      </c>
      <c r="BL109" s="19" t="s">
        <v>988</v>
      </c>
      <c r="BM109" s="231" t="s">
        <v>1868</v>
      </c>
    </row>
    <row r="110" s="2" customFormat="1">
      <c r="A110" s="40"/>
      <c r="B110" s="41"/>
      <c r="C110" s="42"/>
      <c r="D110" s="233" t="s">
        <v>137</v>
      </c>
      <c r="E110" s="42"/>
      <c r="F110" s="234" t="s">
        <v>1869</v>
      </c>
      <c r="G110" s="42"/>
      <c r="H110" s="42"/>
      <c r="I110" s="138"/>
      <c r="J110" s="42"/>
      <c r="K110" s="42"/>
      <c r="L110" s="46"/>
      <c r="M110" s="235"/>
      <c r="N110" s="23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137</v>
      </c>
      <c r="AU110" s="19" t="s">
        <v>81</v>
      </c>
    </row>
    <row r="111" s="2" customFormat="1" ht="16.5" customHeight="1">
      <c r="A111" s="40"/>
      <c r="B111" s="41"/>
      <c r="C111" s="287" t="s">
        <v>172</v>
      </c>
      <c r="D111" s="287" t="s">
        <v>747</v>
      </c>
      <c r="E111" s="288" t="s">
        <v>1870</v>
      </c>
      <c r="F111" s="289" t="s">
        <v>1871</v>
      </c>
      <c r="G111" s="290" t="s">
        <v>296</v>
      </c>
      <c r="H111" s="291">
        <v>1</v>
      </c>
      <c r="I111" s="292"/>
      <c r="J111" s="293">
        <f>ROUND(I111*H111,2)</f>
        <v>0</v>
      </c>
      <c r="K111" s="289" t="s">
        <v>19</v>
      </c>
      <c r="L111" s="294"/>
      <c r="M111" s="295" t="s">
        <v>19</v>
      </c>
      <c r="N111" s="296" t="s">
        <v>42</v>
      </c>
      <c r="O111" s="86"/>
      <c r="P111" s="229">
        <f>O111*H111</f>
        <v>0</v>
      </c>
      <c r="Q111" s="229">
        <v>0.14499999999999999</v>
      </c>
      <c r="R111" s="229">
        <f>Q111*H111</f>
        <v>0.14499999999999999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1859</v>
      </c>
      <c r="AT111" s="231" t="s">
        <v>747</v>
      </c>
      <c r="AU111" s="231" t="s">
        <v>81</v>
      </c>
      <c r="AY111" s="19" t="s">
        <v>127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9" t="s">
        <v>79</v>
      </c>
      <c r="BK111" s="232">
        <f>ROUND(I111*H111,2)</f>
        <v>0</v>
      </c>
      <c r="BL111" s="19" t="s">
        <v>988</v>
      </c>
      <c r="BM111" s="231" t="s">
        <v>1872</v>
      </c>
    </row>
    <row r="112" s="2" customFormat="1">
      <c r="A112" s="40"/>
      <c r="B112" s="41"/>
      <c r="C112" s="42"/>
      <c r="D112" s="233" t="s">
        <v>137</v>
      </c>
      <c r="E112" s="42"/>
      <c r="F112" s="234" t="s">
        <v>1871</v>
      </c>
      <c r="G112" s="42"/>
      <c r="H112" s="42"/>
      <c r="I112" s="138"/>
      <c r="J112" s="42"/>
      <c r="K112" s="42"/>
      <c r="L112" s="46"/>
      <c r="M112" s="235"/>
      <c r="N112" s="236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137</v>
      </c>
      <c r="AU112" s="19" t="s">
        <v>81</v>
      </c>
    </row>
    <row r="113" s="2" customFormat="1" ht="16.5" customHeight="1">
      <c r="A113" s="40"/>
      <c r="B113" s="41"/>
      <c r="C113" s="287" t="s">
        <v>178</v>
      </c>
      <c r="D113" s="287" t="s">
        <v>747</v>
      </c>
      <c r="E113" s="288" t="s">
        <v>1873</v>
      </c>
      <c r="F113" s="289" t="s">
        <v>1874</v>
      </c>
      <c r="G113" s="290" t="s">
        <v>296</v>
      </c>
      <c r="H113" s="291">
        <v>2</v>
      </c>
      <c r="I113" s="292"/>
      <c r="J113" s="293">
        <f>ROUND(I113*H113,2)</f>
        <v>0</v>
      </c>
      <c r="K113" s="289" t="s">
        <v>19</v>
      </c>
      <c r="L113" s="294"/>
      <c r="M113" s="295" t="s">
        <v>19</v>
      </c>
      <c r="N113" s="296" t="s">
        <v>42</v>
      </c>
      <c r="O113" s="86"/>
      <c r="P113" s="229">
        <f>O113*H113</f>
        <v>0</v>
      </c>
      <c r="Q113" s="229">
        <v>0.17499999999999999</v>
      </c>
      <c r="R113" s="229">
        <f>Q113*H113</f>
        <v>0.34999999999999998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1859</v>
      </c>
      <c r="AT113" s="231" t="s">
        <v>747</v>
      </c>
      <c r="AU113" s="231" t="s">
        <v>81</v>
      </c>
      <c r="AY113" s="19" t="s">
        <v>127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79</v>
      </c>
      <c r="BK113" s="232">
        <f>ROUND(I113*H113,2)</f>
        <v>0</v>
      </c>
      <c r="BL113" s="19" t="s">
        <v>988</v>
      </c>
      <c r="BM113" s="231" t="s">
        <v>1875</v>
      </c>
    </row>
    <row r="114" s="2" customFormat="1">
      <c r="A114" s="40"/>
      <c r="B114" s="41"/>
      <c r="C114" s="42"/>
      <c r="D114" s="233" t="s">
        <v>137</v>
      </c>
      <c r="E114" s="42"/>
      <c r="F114" s="234" t="s">
        <v>1874</v>
      </c>
      <c r="G114" s="42"/>
      <c r="H114" s="42"/>
      <c r="I114" s="138"/>
      <c r="J114" s="42"/>
      <c r="K114" s="42"/>
      <c r="L114" s="46"/>
      <c r="M114" s="235"/>
      <c r="N114" s="23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137</v>
      </c>
      <c r="AU114" s="19" t="s">
        <v>81</v>
      </c>
    </row>
    <row r="115" s="2" customFormat="1" ht="16.5" customHeight="1">
      <c r="A115" s="40"/>
      <c r="B115" s="41"/>
      <c r="C115" s="220" t="s">
        <v>182</v>
      </c>
      <c r="D115" s="220" t="s">
        <v>130</v>
      </c>
      <c r="E115" s="221" t="s">
        <v>1876</v>
      </c>
      <c r="F115" s="222" t="s">
        <v>1877</v>
      </c>
      <c r="G115" s="223" t="s">
        <v>296</v>
      </c>
      <c r="H115" s="224">
        <v>3</v>
      </c>
      <c r="I115" s="225"/>
      <c r="J115" s="226">
        <f>ROUND(I115*H115,2)</f>
        <v>0</v>
      </c>
      <c r="K115" s="222" t="s">
        <v>697</v>
      </c>
      <c r="L115" s="46"/>
      <c r="M115" s="227" t="s">
        <v>19</v>
      </c>
      <c r="N115" s="228" t="s">
        <v>42</v>
      </c>
      <c r="O115" s="8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988</v>
      </c>
      <c r="AT115" s="231" t="s">
        <v>130</v>
      </c>
      <c r="AU115" s="231" t="s">
        <v>81</v>
      </c>
      <c r="AY115" s="19" t="s">
        <v>127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9" t="s">
        <v>79</v>
      </c>
      <c r="BK115" s="232">
        <f>ROUND(I115*H115,2)</f>
        <v>0</v>
      </c>
      <c r="BL115" s="19" t="s">
        <v>988</v>
      </c>
      <c r="BM115" s="231" t="s">
        <v>1878</v>
      </c>
    </row>
    <row r="116" s="2" customFormat="1">
      <c r="A116" s="40"/>
      <c r="B116" s="41"/>
      <c r="C116" s="42"/>
      <c r="D116" s="233" t="s">
        <v>137</v>
      </c>
      <c r="E116" s="42"/>
      <c r="F116" s="234" t="s">
        <v>1879</v>
      </c>
      <c r="G116" s="42"/>
      <c r="H116" s="42"/>
      <c r="I116" s="138"/>
      <c r="J116" s="42"/>
      <c r="K116" s="42"/>
      <c r="L116" s="46"/>
      <c r="M116" s="235"/>
      <c r="N116" s="236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137</v>
      </c>
      <c r="AU116" s="19" t="s">
        <v>81</v>
      </c>
    </row>
    <row r="117" s="14" customFormat="1">
      <c r="A117" s="14"/>
      <c r="B117" s="248"/>
      <c r="C117" s="249"/>
      <c r="D117" s="233" t="s">
        <v>138</v>
      </c>
      <c r="E117" s="250" t="s">
        <v>19</v>
      </c>
      <c r="F117" s="251" t="s">
        <v>1865</v>
      </c>
      <c r="G117" s="249"/>
      <c r="H117" s="250" t="s">
        <v>19</v>
      </c>
      <c r="I117" s="252"/>
      <c r="J117" s="249"/>
      <c r="K117" s="249"/>
      <c r="L117" s="253"/>
      <c r="M117" s="254"/>
      <c r="N117" s="255"/>
      <c r="O117" s="255"/>
      <c r="P117" s="255"/>
      <c r="Q117" s="255"/>
      <c r="R117" s="255"/>
      <c r="S117" s="255"/>
      <c r="T117" s="25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7" t="s">
        <v>138</v>
      </c>
      <c r="AU117" s="257" t="s">
        <v>81</v>
      </c>
      <c r="AV117" s="14" t="s">
        <v>79</v>
      </c>
      <c r="AW117" s="14" t="s">
        <v>33</v>
      </c>
      <c r="AX117" s="14" t="s">
        <v>71</v>
      </c>
      <c r="AY117" s="257" t="s">
        <v>127</v>
      </c>
    </row>
    <row r="118" s="14" customFormat="1">
      <c r="A118" s="14"/>
      <c r="B118" s="248"/>
      <c r="C118" s="249"/>
      <c r="D118" s="233" t="s">
        <v>138</v>
      </c>
      <c r="E118" s="250" t="s">
        <v>19</v>
      </c>
      <c r="F118" s="251" t="s">
        <v>1880</v>
      </c>
      <c r="G118" s="249"/>
      <c r="H118" s="250" t="s">
        <v>19</v>
      </c>
      <c r="I118" s="252"/>
      <c r="J118" s="249"/>
      <c r="K118" s="249"/>
      <c r="L118" s="253"/>
      <c r="M118" s="254"/>
      <c r="N118" s="255"/>
      <c r="O118" s="255"/>
      <c r="P118" s="255"/>
      <c r="Q118" s="255"/>
      <c r="R118" s="255"/>
      <c r="S118" s="255"/>
      <c r="T118" s="25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7" t="s">
        <v>138</v>
      </c>
      <c r="AU118" s="257" t="s">
        <v>81</v>
      </c>
      <c r="AV118" s="14" t="s">
        <v>79</v>
      </c>
      <c r="AW118" s="14" t="s">
        <v>33</v>
      </c>
      <c r="AX118" s="14" t="s">
        <v>71</v>
      </c>
      <c r="AY118" s="257" t="s">
        <v>127</v>
      </c>
    </row>
    <row r="119" s="13" customFormat="1">
      <c r="A119" s="13"/>
      <c r="B119" s="237"/>
      <c r="C119" s="238"/>
      <c r="D119" s="233" t="s">
        <v>138</v>
      </c>
      <c r="E119" s="239" t="s">
        <v>19</v>
      </c>
      <c r="F119" s="240" t="s">
        <v>145</v>
      </c>
      <c r="G119" s="238"/>
      <c r="H119" s="241">
        <v>3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7" t="s">
        <v>138</v>
      </c>
      <c r="AU119" s="247" t="s">
        <v>81</v>
      </c>
      <c r="AV119" s="13" t="s">
        <v>81</v>
      </c>
      <c r="AW119" s="13" t="s">
        <v>33</v>
      </c>
      <c r="AX119" s="13" t="s">
        <v>79</v>
      </c>
      <c r="AY119" s="247" t="s">
        <v>127</v>
      </c>
    </row>
    <row r="120" s="2" customFormat="1" ht="16.5" customHeight="1">
      <c r="A120" s="40"/>
      <c r="B120" s="41"/>
      <c r="C120" s="220" t="s">
        <v>187</v>
      </c>
      <c r="D120" s="220" t="s">
        <v>130</v>
      </c>
      <c r="E120" s="221" t="s">
        <v>1881</v>
      </c>
      <c r="F120" s="222" t="s">
        <v>1882</v>
      </c>
      <c r="G120" s="223" t="s">
        <v>296</v>
      </c>
      <c r="H120" s="224">
        <v>3</v>
      </c>
      <c r="I120" s="225"/>
      <c r="J120" s="226">
        <f>ROUND(I120*H120,2)</f>
        <v>0</v>
      </c>
      <c r="K120" s="222" t="s">
        <v>697</v>
      </c>
      <c r="L120" s="46"/>
      <c r="M120" s="227" t="s">
        <v>19</v>
      </c>
      <c r="N120" s="228" t="s">
        <v>42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988</v>
      </c>
      <c r="AT120" s="231" t="s">
        <v>130</v>
      </c>
      <c r="AU120" s="231" t="s">
        <v>81</v>
      </c>
      <c r="AY120" s="19" t="s">
        <v>127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9" t="s">
        <v>79</v>
      </c>
      <c r="BK120" s="232">
        <f>ROUND(I120*H120,2)</f>
        <v>0</v>
      </c>
      <c r="BL120" s="19" t="s">
        <v>988</v>
      </c>
      <c r="BM120" s="231" t="s">
        <v>1883</v>
      </c>
    </row>
    <row r="121" s="2" customFormat="1">
      <c r="A121" s="40"/>
      <c r="B121" s="41"/>
      <c r="C121" s="42"/>
      <c r="D121" s="233" t="s">
        <v>137</v>
      </c>
      <c r="E121" s="42"/>
      <c r="F121" s="234" t="s">
        <v>1884</v>
      </c>
      <c r="G121" s="42"/>
      <c r="H121" s="42"/>
      <c r="I121" s="138"/>
      <c r="J121" s="42"/>
      <c r="K121" s="42"/>
      <c r="L121" s="46"/>
      <c r="M121" s="235"/>
      <c r="N121" s="23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137</v>
      </c>
      <c r="AU121" s="19" t="s">
        <v>81</v>
      </c>
    </row>
    <row r="122" s="2" customFormat="1" ht="16.5" customHeight="1">
      <c r="A122" s="40"/>
      <c r="B122" s="41"/>
      <c r="C122" s="287" t="s">
        <v>193</v>
      </c>
      <c r="D122" s="287" t="s">
        <v>747</v>
      </c>
      <c r="E122" s="288" t="s">
        <v>1885</v>
      </c>
      <c r="F122" s="289" t="s">
        <v>1886</v>
      </c>
      <c r="G122" s="290" t="s">
        <v>296</v>
      </c>
      <c r="H122" s="291">
        <v>3</v>
      </c>
      <c r="I122" s="292"/>
      <c r="J122" s="293">
        <f>ROUND(I122*H122,2)</f>
        <v>0</v>
      </c>
      <c r="K122" s="289" t="s">
        <v>19</v>
      </c>
      <c r="L122" s="294"/>
      <c r="M122" s="295" t="s">
        <v>19</v>
      </c>
      <c r="N122" s="296" t="s">
        <v>42</v>
      </c>
      <c r="O122" s="86"/>
      <c r="P122" s="229">
        <f>O122*H122</f>
        <v>0</v>
      </c>
      <c r="Q122" s="229">
        <v>0.021000000000000001</v>
      </c>
      <c r="R122" s="229">
        <f>Q122*H122</f>
        <v>0.063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1859</v>
      </c>
      <c r="AT122" s="231" t="s">
        <v>747</v>
      </c>
      <c r="AU122" s="231" t="s">
        <v>81</v>
      </c>
      <c r="AY122" s="19" t="s">
        <v>127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9" t="s">
        <v>79</v>
      </c>
      <c r="BK122" s="232">
        <f>ROUND(I122*H122,2)</f>
        <v>0</v>
      </c>
      <c r="BL122" s="19" t="s">
        <v>988</v>
      </c>
      <c r="BM122" s="231" t="s">
        <v>1887</v>
      </c>
    </row>
    <row r="123" s="2" customFormat="1">
      <c r="A123" s="40"/>
      <c r="B123" s="41"/>
      <c r="C123" s="42"/>
      <c r="D123" s="233" t="s">
        <v>137</v>
      </c>
      <c r="E123" s="42"/>
      <c r="F123" s="234" t="s">
        <v>1886</v>
      </c>
      <c r="G123" s="42"/>
      <c r="H123" s="42"/>
      <c r="I123" s="138"/>
      <c r="J123" s="42"/>
      <c r="K123" s="42"/>
      <c r="L123" s="46"/>
      <c r="M123" s="235"/>
      <c r="N123" s="23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137</v>
      </c>
      <c r="AU123" s="19" t="s">
        <v>81</v>
      </c>
    </row>
    <row r="124" s="2" customFormat="1" ht="16.5" customHeight="1">
      <c r="A124" s="40"/>
      <c r="B124" s="41"/>
      <c r="C124" s="220" t="s">
        <v>198</v>
      </c>
      <c r="D124" s="220" t="s">
        <v>130</v>
      </c>
      <c r="E124" s="221" t="s">
        <v>1888</v>
      </c>
      <c r="F124" s="222" t="s">
        <v>1889</v>
      </c>
      <c r="G124" s="223" t="s">
        <v>296</v>
      </c>
      <c r="H124" s="224">
        <v>3</v>
      </c>
      <c r="I124" s="225"/>
      <c r="J124" s="226">
        <f>ROUND(I124*H124,2)</f>
        <v>0</v>
      </c>
      <c r="K124" s="222" t="s">
        <v>697</v>
      </c>
      <c r="L124" s="46"/>
      <c r="M124" s="227" t="s">
        <v>19</v>
      </c>
      <c r="N124" s="228" t="s">
        <v>42</v>
      </c>
      <c r="O124" s="8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988</v>
      </c>
      <c r="AT124" s="231" t="s">
        <v>130</v>
      </c>
      <c r="AU124" s="231" t="s">
        <v>81</v>
      </c>
      <c r="AY124" s="19" t="s">
        <v>127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9" t="s">
        <v>79</v>
      </c>
      <c r="BK124" s="232">
        <f>ROUND(I124*H124,2)</f>
        <v>0</v>
      </c>
      <c r="BL124" s="19" t="s">
        <v>988</v>
      </c>
      <c r="BM124" s="231" t="s">
        <v>1890</v>
      </c>
    </row>
    <row r="125" s="2" customFormat="1">
      <c r="A125" s="40"/>
      <c r="B125" s="41"/>
      <c r="C125" s="42"/>
      <c r="D125" s="233" t="s">
        <v>137</v>
      </c>
      <c r="E125" s="42"/>
      <c r="F125" s="234" t="s">
        <v>1889</v>
      </c>
      <c r="G125" s="42"/>
      <c r="H125" s="42"/>
      <c r="I125" s="138"/>
      <c r="J125" s="42"/>
      <c r="K125" s="42"/>
      <c r="L125" s="46"/>
      <c r="M125" s="235"/>
      <c r="N125" s="23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137</v>
      </c>
      <c r="AU125" s="19" t="s">
        <v>81</v>
      </c>
    </row>
    <row r="126" s="2" customFormat="1" ht="16.5" customHeight="1">
      <c r="A126" s="40"/>
      <c r="B126" s="41"/>
      <c r="C126" s="287" t="s">
        <v>8</v>
      </c>
      <c r="D126" s="287" t="s">
        <v>747</v>
      </c>
      <c r="E126" s="288" t="s">
        <v>1891</v>
      </c>
      <c r="F126" s="289" t="s">
        <v>1892</v>
      </c>
      <c r="G126" s="290" t="s">
        <v>296</v>
      </c>
      <c r="H126" s="291">
        <v>3</v>
      </c>
      <c r="I126" s="292"/>
      <c r="J126" s="293">
        <f>ROUND(I126*H126,2)</f>
        <v>0</v>
      </c>
      <c r="K126" s="289" t="s">
        <v>19</v>
      </c>
      <c r="L126" s="294"/>
      <c r="M126" s="295" t="s">
        <v>19</v>
      </c>
      <c r="N126" s="296" t="s">
        <v>42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1859</v>
      </c>
      <c r="AT126" s="231" t="s">
        <v>747</v>
      </c>
      <c r="AU126" s="231" t="s">
        <v>81</v>
      </c>
      <c r="AY126" s="19" t="s">
        <v>127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9" t="s">
        <v>79</v>
      </c>
      <c r="BK126" s="232">
        <f>ROUND(I126*H126,2)</f>
        <v>0</v>
      </c>
      <c r="BL126" s="19" t="s">
        <v>988</v>
      </c>
      <c r="BM126" s="231" t="s">
        <v>1893</v>
      </c>
    </row>
    <row r="127" s="2" customFormat="1">
      <c r="A127" s="40"/>
      <c r="B127" s="41"/>
      <c r="C127" s="42"/>
      <c r="D127" s="233" t="s">
        <v>137</v>
      </c>
      <c r="E127" s="42"/>
      <c r="F127" s="234" t="s">
        <v>1892</v>
      </c>
      <c r="G127" s="42"/>
      <c r="H127" s="42"/>
      <c r="I127" s="138"/>
      <c r="J127" s="42"/>
      <c r="K127" s="42"/>
      <c r="L127" s="46"/>
      <c r="M127" s="235"/>
      <c r="N127" s="23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137</v>
      </c>
      <c r="AU127" s="19" t="s">
        <v>81</v>
      </c>
    </row>
    <row r="128" s="2" customFormat="1" ht="16.5" customHeight="1">
      <c r="A128" s="40"/>
      <c r="B128" s="41"/>
      <c r="C128" s="220" t="s">
        <v>209</v>
      </c>
      <c r="D128" s="220" t="s">
        <v>130</v>
      </c>
      <c r="E128" s="221" t="s">
        <v>1894</v>
      </c>
      <c r="F128" s="222" t="s">
        <v>1895</v>
      </c>
      <c r="G128" s="223" t="s">
        <v>363</v>
      </c>
      <c r="H128" s="224">
        <v>43</v>
      </c>
      <c r="I128" s="225"/>
      <c r="J128" s="226">
        <f>ROUND(I128*H128,2)</f>
        <v>0</v>
      </c>
      <c r="K128" s="222" t="s">
        <v>697</v>
      </c>
      <c r="L128" s="46"/>
      <c r="M128" s="227" t="s">
        <v>19</v>
      </c>
      <c r="N128" s="228" t="s">
        <v>42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988</v>
      </c>
      <c r="AT128" s="231" t="s">
        <v>130</v>
      </c>
      <c r="AU128" s="231" t="s">
        <v>81</v>
      </c>
      <c r="AY128" s="19" t="s">
        <v>127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9" t="s">
        <v>79</v>
      </c>
      <c r="BK128" s="232">
        <f>ROUND(I128*H128,2)</f>
        <v>0</v>
      </c>
      <c r="BL128" s="19" t="s">
        <v>988</v>
      </c>
      <c r="BM128" s="231" t="s">
        <v>1896</v>
      </c>
    </row>
    <row r="129" s="2" customFormat="1">
      <c r="A129" s="40"/>
      <c r="B129" s="41"/>
      <c r="C129" s="42"/>
      <c r="D129" s="233" t="s">
        <v>137</v>
      </c>
      <c r="E129" s="42"/>
      <c r="F129" s="234" t="s">
        <v>1897</v>
      </c>
      <c r="G129" s="42"/>
      <c r="H129" s="42"/>
      <c r="I129" s="138"/>
      <c r="J129" s="42"/>
      <c r="K129" s="42"/>
      <c r="L129" s="46"/>
      <c r="M129" s="235"/>
      <c r="N129" s="23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137</v>
      </c>
      <c r="AU129" s="19" t="s">
        <v>81</v>
      </c>
    </row>
    <row r="130" s="13" customFormat="1">
      <c r="A130" s="13"/>
      <c r="B130" s="237"/>
      <c r="C130" s="238"/>
      <c r="D130" s="233" t="s">
        <v>138</v>
      </c>
      <c r="E130" s="239" t="s">
        <v>19</v>
      </c>
      <c r="F130" s="240" t="s">
        <v>520</v>
      </c>
      <c r="G130" s="238"/>
      <c r="H130" s="241">
        <v>43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138</v>
      </c>
      <c r="AU130" s="247" t="s">
        <v>81</v>
      </c>
      <c r="AV130" s="13" t="s">
        <v>81</v>
      </c>
      <c r="AW130" s="13" t="s">
        <v>33</v>
      </c>
      <c r="AX130" s="13" t="s">
        <v>79</v>
      </c>
      <c r="AY130" s="247" t="s">
        <v>127</v>
      </c>
    </row>
    <row r="131" s="2" customFormat="1" ht="16.5" customHeight="1">
      <c r="A131" s="40"/>
      <c r="B131" s="41"/>
      <c r="C131" s="287" t="s">
        <v>213</v>
      </c>
      <c r="D131" s="287" t="s">
        <v>747</v>
      </c>
      <c r="E131" s="288" t="s">
        <v>1898</v>
      </c>
      <c r="F131" s="289" t="s">
        <v>1899</v>
      </c>
      <c r="G131" s="290" t="s">
        <v>363</v>
      </c>
      <c r="H131" s="291">
        <v>43</v>
      </c>
      <c r="I131" s="292"/>
      <c r="J131" s="293">
        <f>ROUND(I131*H131,2)</f>
        <v>0</v>
      </c>
      <c r="K131" s="289" t="s">
        <v>19</v>
      </c>
      <c r="L131" s="294"/>
      <c r="M131" s="295" t="s">
        <v>19</v>
      </c>
      <c r="N131" s="296" t="s">
        <v>42</v>
      </c>
      <c r="O131" s="86"/>
      <c r="P131" s="229">
        <f>O131*H131</f>
        <v>0</v>
      </c>
      <c r="Q131" s="229">
        <v>0.00064999999999999997</v>
      </c>
      <c r="R131" s="229">
        <f>Q131*H131</f>
        <v>0.027949999999999999</v>
      </c>
      <c r="S131" s="229">
        <v>0</v>
      </c>
      <c r="T131" s="23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1" t="s">
        <v>1859</v>
      </c>
      <c r="AT131" s="231" t="s">
        <v>747</v>
      </c>
      <c r="AU131" s="231" t="s">
        <v>81</v>
      </c>
      <c r="AY131" s="19" t="s">
        <v>127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9" t="s">
        <v>79</v>
      </c>
      <c r="BK131" s="232">
        <f>ROUND(I131*H131,2)</f>
        <v>0</v>
      </c>
      <c r="BL131" s="19" t="s">
        <v>988</v>
      </c>
      <c r="BM131" s="231" t="s">
        <v>1900</v>
      </c>
    </row>
    <row r="132" s="2" customFormat="1">
      <c r="A132" s="40"/>
      <c r="B132" s="41"/>
      <c r="C132" s="42"/>
      <c r="D132" s="233" t="s">
        <v>137</v>
      </c>
      <c r="E132" s="42"/>
      <c r="F132" s="234" t="s">
        <v>1899</v>
      </c>
      <c r="G132" s="42"/>
      <c r="H132" s="42"/>
      <c r="I132" s="138"/>
      <c r="J132" s="42"/>
      <c r="K132" s="42"/>
      <c r="L132" s="46"/>
      <c r="M132" s="235"/>
      <c r="N132" s="236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137</v>
      </c>
      <c r="AU132" s="19" t="s">
        <v>81</v>
      </c>
    </row>
    <row r="133" s="13" customFormat="1">
      <c r="A133" s="13"/>
      <c r="B133" s="237"/>
      <c r="C133" s="238"/>
      <c r="D133" s="233" t="s">
        <v>138</v>
      </c>
      <c r="E133" s="239" t="s">
        <v>19</v>
      </c>
      <c r="F133" s="240" t="s">
        <v>1901</v>
      </c>
      <c r="G133" s="238"/>
      <c r="H133" s="241">
        <v>43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138</v>
      </c>
      <c r="AU133" s="247" t="s">
        <v>81</v>
      </c>
      <c r="AV133" s="13" t="s">
        <v>81</v>
      </c>
      <c r="AW133" s="13" t="s">
        <v>33</v>
      </c>
      <c r="AX133" s="13" t="s">
        <v>79</v>
      </c>
      <c r="AY133" s="247" t="s">
        <v>127</v>
      </c>
    </row>
    <row r="134" s="2" customFormat="1" ht="16.5" customHeight="1">
      <c r="A134" s="40"/>
      <c r="B134" s="41"/>
      <c r="C134" s="220" t="s">
        <v>220</v>
      </c>
      <c r="D134" s="220" t="s">
        <v>130</v>
      </c>
      <c r="E134" s="221" t="s">
        <v>1902</v>
      </c>
      <c r="F134" s="222" t="s">
        <v>1903</v>
      </c>
      <c r="G134" s="223" t="s">
        <v>296</v>
      </c>
      <c r="H134" s="224">
        <v>7</v>
      </c>
      <c r="I134" s="225"/>
      <c r="J134" s="226">
        <f>ROUND(I134*H134,2)</f>
        <v>0</v>
      </c>
      <c r="K134" s="222" t="s">
        <v>697</v>
      </c>
      <c r="L134" s="46"/>
      <c r="M134" s="227" t="s">
        <v>19</v>
      </c>
      <c r="N134" s="228" t="s">
        <v>42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988</v>
      </c>
      <c r="AT134" s="231" t="s">
        <v>130</v>
      </c>
      <c r="AU134" s="231" t="s">
        <v>81</v>
      </c>
      <c r="AY134" s="19" t="s">
        <v>127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9" t="s">
        <v>79</v>
      </c>
      <c r="BK134" s="232">
        <f>ROUND(I134*H134,2)</f>
        <v>0</v>
      </c>
      <c r="BL134" s="19" t="s">
        <v>988</v>
      </c>
      <c r="BM134" s="231" t="s">
        <v>1904</v>
      </c>
    </row>
    <row r="135" s="2" customFormat="1">
      <c r="A135" s="40"/>
      <c r="B135" s="41"/>
      <c r="C135" s="42"/>
      <c r="D135" s="233" t="s">
        <v>137</v>
      </c>
      <c r="E135" s="42"/>
      <c r="F135" s="234" t="s">
        <v>1905</v>
      </c>
      <c r="G135" s="42"/>
      <c r="H135" s="42"/>
      <c r="I135" s="138"/>
      <c r="J135" s="42"/>
      <c r="K135" s="42"/>
      <c r="L135" s="46"/>
      <c r="M135" s="235"/>
      <c r="N135" s="236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137</v>
      </c>
      <c r="AU135" s="19" t="s">
        <v>81</v>
      </c>
    </row>
    <row r="136" s="2" customFormat="1" ht="16.5" customHeight="1">
      <c r="A136" s="40"/>
      <c r="B136" s="41"/>
      <c r="C136" s="287" t="s">
        <v>225</v>
      </c>
      <c r="D136" s="287" t="s">
        <v>747</v>
      </c>
      <c r="E136" s="288" t="s">
        <v>1906</v>
      </c>
      <c r="F136" s="289" t="s">
        <v>1907</v>
      </c>
      <c r="G136" s="290" t="s">
        <v>296</v>
      </c>
      <c r="H136" s="291">
        <v>3</v>
      </c>
      <c r="I136" s="292"/>
      <c r="J136" s="293">
        <f>ROUND(I136*H136,2)</f>
        <v>0</v>
      </c>
      <c r="K136" s="289" t="s">
        <v>697</v>
      </c>
      <c r="L136" s="294"/>
      <c r="M136" s="295" t="s">
        <v>19</v>
      </c>
      <c r="N136" s="296" t="s">
        <v>42</v>
      </c>
      <c r="O136" s="86"/>
      <c r="P136" s="229">
        <f>O136*H136</f>
        <v>0</v>
      </c>
      <c r="Q136" s="229">
        <v>0.00016000000000000001</v>
      </c>
      <c r="R136" s="229">
        <f>Q136*H136</f>
        <v>0.00048000000000000007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1395</v>
      </c>
      <c r="AT136" s="231" t="s">
        <v>747</v>
      </c>
      <c r="AU136" s="231" t="s">
        <v>81</v>
      </c>
      <c r="AY136" s="19" t="s">
        <v>127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9" t="s">
        <v>79</v>
      </c>
      <c r="BK136" s="232">
        <f>ROUND(I136*H136,2)</f>
        <v>0</v>
      </c>
      <c r="BL136" s="19" t="s">
        <v>1395</v>
      </c>
      <c r="BM136" s="231" t="s">
        <v>1908</v>
      </c>
    </row>
    <row r="137" s="2" customFormat="1">
      <c r="A137" s="40"/>
      <c r="B137" s="41"/>
      <c r="C137" s="42"/>
      <c r="D137" s="233" t="s">
        <v>137</v>
      </c>
      <c r="E137" s="42"/>
      <c r="F137" s="234" t="s">
        <v>1907</v>
      </c>
      <c r="G137" s="42"/>
      <c r="H137" s="42"/>
      <c r="I137" s="138"/>
      <c r="J137" s="42"/>
      <c r="K137" s="42"/>
      <c r="L137" s="46"/>
      <c r="M137" s="235"/>
      <c r="N137" s="23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137</v>
      </c>
      <c r="AU137" s="19" t="s">
        <v>81</v>
      </c>
    </row>
    <row r="138" s="2" customFormat="1" ht="16.5" customHeight="1">
      <c r="A138" s="40"/>
      <c r="B138" s="41"/>
      <c r="C138" s="287" t="s">
        <v>231</v>
      </c>
      <c r="D138" s="287" t="s">
        <v>747</v>
      </c>
      <c r="E138" s="288" t="s">
        <v>1909</v>
      </c>
      <c r="F138" s="289" t="s">
        <v>1910</v>
      </c>
      <c r="G138" s="290" t="s">
        <v>296</v>
      </c>
      <c r="H138" s="291">
        <v>4</v>
      </c>
      <c r="I138" s="292"/>
      <c r="J138" s="293">
        <f>ROUND(I138*H138,2)</f>
        <v>0</v>
      </c>
      <c r="K138" s="289" t="s">
        <v>697</v>
      </c>
      <c r="L138" s="294"/>
      <c r="M138" s="295" t="s">
        <v>19</v>
      </c>
      <c r="N138" s="296" t="s">
        <v>42</v>
      </c>
      <c r="O138" s="86"/>
      <c r="P138" s="229">
        <f>O138*H138</f>
        <v>0</v>
      </c>
      <c r="Q138" s="229">
        <v>0.00023000000000000001</v>
      </c>
      <c r="R138" s="229">
        <f>Q138*H138</f>
        <v>0.00092000000000000003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1395</v>
      </c>
      <c r="AT138" s="231" t="s">
        <v>747</v>
      </c>
      <c r="AU138" s="231" t="s">
        <v>81</v>
      </c>
      <c r="AY138" s="19" t="s">
        <v>127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9" t="s">
        <v>79</v>
      </c>
      <c r="BK138" s="232">
        <f>ROUND(I138*H138,2)</f>
        <v>0</v>
      </c>
      <c r="BL138" s="19" t="s">
        <v>1395</v>
      </c>
      <c r="BM138" s="231" t="s">
        <v>1911</v>
      </c>
    </row>
    <row r="139" s="2" customFormat="1">
      <c r="A139" s="40"/>
      <c r="B139" s="41"/>
      <c r="C139" s="42"/>
      <c r="D139" s="233" t="s">
        <v>137</v>
      </c>
      <c r="E139" s="42"/>
      <c r="F139" s="234" t="s">
        <v>1910</v>
      </c>
      <c r="G139" s="42"/>
      <c r="H139" s="42"/>
      <c r="I139" s="138"/>
      <c r="J139" s="42"/>
      <c r="K139" s="42"/>
      <c r="L139" s="46"/>
      <c r="M139" s="235"/>
      <c r="N139" s="236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137</v>
      </c>
      <c r="AU139" s="19" t="s">
        <v>81</v>
      </c>
    </row>
    <row r="140" s="2" customFormat="1" ht="16.5" customHeight="1">
      <c r="A140" s="40"/>
      <c r="B140" s="41"/>
      <c r="C140" s="220" t="s">
        <v>7</v>
      </c>
      <c r="D140" s="220" t="s">
        <v>130</v>
      </c>
      <c r="E140" s="221" t="s">
        <v>1912</v>
      </c>
      <c r="F140" s="222" t="s">
        <v>1913</v>
      </c>
      <c r="G140" s="223" t="s">
        <v>296</v>
      </c>
      <c r="H140" s="224">
        <v>1</v>
      </c>
      <c r="I140" s="225"/>
      <c r="J140" s="226">
        <f>ROUND(I140*H140,2)</f>
        <v>0</v>
      </c>
      <c r="K140" s="222" t="s">
        <v>697</v>
      </c>
      <c r="L140" s="46"/>
      <c r="M140" s="227" t="s">
        <v>19</v>
      </c>
      <c r="N140" s="228" t="s">
        <v>42</v>
      </c>
      <c r="O140" s="8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1" t="s">
        <v>988</v>
      </c>
      <c r="AT140" s="231" t="s">
        <v>130</v>
      </c>
      <c r="AU140" s="231" t="s">
        <v>81</v>
      </c>
      <c r="AY140" s="19" t="s">
        <v>127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9" t="s">
        <v>79</v>
      </c>
      <c r="BK140" s="232">
        <f>ROUND(I140*H140,2)</f>
        <v>0</v>
      </c>
      <c r="BL140" s="19" t="s">
        <v>988</v>
      </c>
      <c r="BM140" s="231" t="s">
        <v>1914</v>
      </c>
    </row>
    <row r="141" s="2" customFormat="1">
      <c r="A141" s="40"/>
      <c r="B141" s="41"/>
      <c r="C141" s="42"/>
      <c r="D141" s="233" t="s">
        <v>137</v>
      </c>
      <c r="E141" s="42"/>
      <c r="F141" s="234" t="s">
        <v>1915</v>
      </c>
      <c r="G141" s="42"/>
      <c r="H141" s="42"/>
      <c r="I141" s="138"/>
      <c r="J141" s="42"/>
      <c r="K141" s="42"/>
      <c r="L141" s="46"/>
      <c r="M141" s="235"/>
      <c r="N141" s="236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137</v>
      </c>
      <c r="AU141" s="19" t="s">
        <v>81</v>
      </c>
    </row>
    <row r="142" s="2" customFormat="1" ht="16.5" customHeight="1">
      <c r="A142" s="40"/>
      <c r="B142" s="41"/>
      <c r="C142" s="220" t="s">
        <v>242</v>
      </c>
      <c r="D142" s="220" t="s">
        <v>130</v>
      </c>
      <c r="E142" s="221" t="s">
        <v>1916</v>
      </c>
      <c r="F142" s="222" t="s">
        <v>1917</v>
      </c>
      <c r="G142" s="223" t="s">
        <v>363</v>
      </c>
      <c r="H142" s="224">
        <v>42</v>
      </c>
      <c r="I142" s="225"/>
      <c r="J142" s="226">
        <f>ROUND(I142*H142,2)</f>
        <v>0</v>
      </c>
      <c r="K142" s="222" t="s">
        <v>697</v>
      </c>
      <c r="L142" s="46"/>
      <c r="M142" s="227" t="s">
        <v>19</v>
      </c>
      <c r="N142" s="228" t="s">
        <v>42</v>
      </c>
      <c r="O142" s="8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988</v>
      </c>
      <c r="AT142" s="231" t="s">
        <v>130</v>
      </c>
      <c r="AU142" s="231" t="s">
        <v>81</v>
      </c>
      <c r="AY142" s="19" t="s">
        <v>127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9" t="s">
        <v>79</v>
      </c>
      <c r="BK142" s="232">
        <f>ROUND(I142*H142,2)</f>
        <v>0</v>
      </c>
      <c r="BL142" s="19" t="s">
        <v>988</v>
      </c>
      <c r="BM142" s="231" t="s">
        <v>1918</v>
      </c>
    </row>
    <row r="143" s="2" customFormat="1">
      <c r="A143" s="40"/>
      <c r="B143" s="41"/>
      <c r="C143" s="42"/>
      <c r="D143" s="233" t="s">
        <v>137</v>
      </c>
      <c r="E143" s="42"/>
      <c r="F143" s="234" t="s">
        <v>1919</v>
      </c>
      <c r="G143" s="42"/>
      <c r="H143" s="42"/>
      <c r="I143" s="138"/>
      <c r="J143" s="42"/>
      <c r="K143" s="42"/>
      <c r="L143" s="46"/>
      <c r="M143" s="235"/>
      <c r="N143" s="236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137</v>
      </c>
      <c r="AU143" s="19" t="s">
        <v>81</v>
      </c>
    </row>
    <row r="144" s="13" customFormat="1">
      <c r="A144" s="13"/>
      <c r="B144" s="237"/>
      <c r="C144" s="238"/>
      <c r="D144" s="233" t="s">
        <v>138</v>
      </c>
      <c r="E144" s="239" t="s">
        <v>19</v>
      </c>
      <c r="F144" s="240" t="s">
        <v>1920</v>
      </c>
      <c r="G144" s="238"/>
      <c r="H144" s="241">
        <v>42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138</v>
      </c>
      <c r="AU144" s="247" t="s">
        <v>81</v>
      </c>
      <c r="AV144" s="13" t="s">
        <v>81</v>
      </c>
      <c r="AW144" s="13" t="s">
        <v>33</v>
      </c>
      <c r="AX144" s="13" t="s">
        <v>79</v>
      </c>
      <c r="AY144" s="247" t="s">
        <v>127</v>
      </c>
    </row>
    <row r="145" s="2" customFormat="1" ht="16.5" customHeight="1">
      <c r="A145" s="40"/>
      <c r="B145" s="41"/>
      <c r="C145" s="287" t="s">
        <v>266</v>
      </c>
      <c r="D145" s="287" t="s">
        <v>747</v>
      </c>
      <c r="E145" s="288" t="s">
        <v>1921</v>
      </c>
      <c r="F145" s="289" t="s">
        <v>1922</v>
      </c>
      <c r="G145" s="290" t="s">
        <v>363</v>
      </c>
      <c r="H145" s="291">
        <v>42</v>
      </c>
      <c r="I145" s="292"/>
      <c r="J145" s="293">
        <f>ROUND(I145*H145,2)</f>
        <v>0</v>
      </c>
      <c r="K145" s="289" t="s">
        <v>697</v>
      </c>
      <c r="L145" s="294"/>
      <c r="M145" s="295" t="s">
        <v>19</v>
      </c>
      <c r="N145" s="296" t="s">
        <v>42</v>
      </c>
      <c r="O145" s="86"/>
      <c r="P145" s="229">
        <f>O145*H145</f>
        <v>0</v>
      </c>
      <c r="Q145" s="229">
        <v>0.00012</v>
      </c>
      <c r="R145" s="229">
        <f>Q145*H145</f>
        <v>0.0050400000000000002</v>
      </c>
      <c r="S145" s="229">
        <v>0</v>
      </c>
      <c r="T145" s="23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1" t="s">
        <v>1395</v>
      </c>
      <c r="AT145" s="231" t="s">
        <v>747</v>
      </c>
      <c r="AU145" s="231" t="s">
        <v>81</v>
      </c>
      <c r="AY145" s="19" t="s">
        <v>127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9" t="s">
        <v>79</v>
      </c>
      <c r="BK145" s="232">
        <f>ROUND(I145*H145,2)</f>
        <v>0</v>
      </c>
      <c r="BL145" s="19" t="s">
        <v>1395</v>
      </c>
      <c r="BM145" s="231" t="s">
        <v>1923</v>
      </c>
    </row>
    <row r="146" s="2" customFormat="1">
      <c r="A146" s="40"/>
      <c r="B146" s="41"/>
      <c r="C146" s="42"/>
      <c r="D146" s="233" t="s">
        <v>137</v>
      </c>
      <c r="E146" s="42"/>
      <c r="F146" s="234" t="s">
        <v>1922</v>
      </c>
      <c r="G146" s="42"/>
      <c r="H146" s="42"/>
      <c r="I146" s="138"/>
      <c r="J146" s="42"/>
      <c r="K146" s="42"/>
      <c r="L146" s="46"/>
      <c r="M146" s="235"/>
      <c r="N146" s="236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137</v>
      </c>
      <c r="AU146" s="19" t="s">
        <v>81</v>
      </c>
    </row>
    <row r="147" s="2" customFormat="1" ht="16.5" customHeight="1">
      <c r="A147" s="40"/>
      <c r="B147" s="41"/>
      <c r="C147" s="220" t="s">
        <v>406</v>
      </c>
      <c r="D147" s="220" t="s">
        <v>130</v>
      </c>
      <c r="E147" s="221" t="s">
        <v>1924</v>
      </c>
      <c r="F147" s="222" t="s">
        <v>1925</v>
      </c>
      <c r="G147" s="223" t="s">
        <v>363</v>
      </c>
      <c r="H147" s="224">
        <v>75</v>
      </c>
      <c r="I147" s="225"/>
      <c r="J147" s="226">
        <f>ROUND(I147*H147,2)</f>
        <v>0</v>
      </c>
      <c r="K147" s="222" t="s">
        <v>697</v>
      </c>
      <c r="L147" s="46"/>
      <c r="M147" s="227" t="s">
        <v>19</v>
      </c>
      <c r="N147" s="228" t="s">
        <v>42</v>
      </c>
      <c r="O147" s="8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988</v>
      </c>
      <c r="AT147" s="231" t="s">
        <v>130</v>
      </c>
      <c r="AU147" s="231" t="s">
        <v>81</v>
      </c>
      <c r="AY147" s="19" t="s">
        <v>127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9" t="s">
        <v>79</v>
      </c>
      <c r="BK147" s="232">
        <f>ROUND(I147*H147,2)</f>
        <v>0</v>
      </c>
      <c r="BL147" s="19" t="s">
        <v>988</v>
      </c>
      <c r="BM147" s="231" t="s">
        <v>1926</v>
      </c>
    </row>
    <row r="148" s="2" customFormat="1">
      <c r="A148" s="40"/>
      <c r="B148" s="41"/>
      <c r="C148" s="42"/>
      <c r="D148" s="233" t="s">
        <v>137</v>
      </c>
      <c r="E148" s="42"/>
      <c r="F148" s="234" t="s">
        <v>1927</v>
      </c>
      <c r="G148" s="42"/>
      <c r="H148" s="42"/>
      <c r="I148" s="138"/>
      <c r="J148" s="42"/>
      <c r="K148" s="42"/>
      <c r="L148" s="46"/>
      <c r="M148" s="235"/>
      <c r="N148" s="236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137</v>
      </c>
      <c r="AU148" s="19" t="s">
        <v>81</v>
      </c>
    </row>
    <row r="149" s="2" customFormat="1" ht="16.5" customHeight="1">
      <c r="A149" s="40"/>
      <c r="B149" s="41"/>
      <c r="C149" s="287" t="s">
        <v>412</v>
      </c>
      <c r="D149" s="287" t="s">
        <v>747</v>
      </c>
      <c r="E149" s="288" t="s">
        <v>1928</v>
      </c>
      <c r="F149" s="289" t="s">
        <v>1929</v>
      </c>
      <c r="G149" s="290" t="s">
        <v>363</v>
      </c>
      <c r="H149" s="291">
        <v>75</v>
      </c>
      <c r="I149" s="292"/>
      <c r="J149" s="293">
        <f>ROUND(I149*H149,2)</f>
        <v>0</v>
      </c>
      <c r="K149" s="289" t="s">
        <v>697</v>
      </c>
      <c r="L149" s="294"/>
      <c r="M149" s="295" t="s">
        <v>19</v>
      </c>
      <c r="N149" s="296" t="s">
        <v>42</v>
      </c>
      <c r="O149" s="86"/>
      <c r="P149" s="229">
        <f>O149*H149</f>
        <v>0</v>
      </c>
      <c r="Q149" s="229">
        <v>0.00157</v>
      </c>
      <c r="R149" s="229">
        <f>Q149*H149</f>
        <v>0.11774999999999999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1395</v>
      </c>
      <c r="AT149" s="231" t="s">
        <v>747</v>
      </c>
      <c r="AU149" s="231" t="s">
        <v>81</v>
      </c>
      <c r="AY149" s="19" t="s">
        <v>127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9" t="s">
        <v>79</v>
      </c>
      <c r="BK149" s="232">
        <f>ROUND(I149*H149,2)</f>
        <v>0</v>
      </c>
      <c r="BL149" s="19" t="s">
        <v>1395</v>
      </c>
      <c r="BM149" s="231" t="s">
        <v>1930</v>
      </c>
    </row>
    <row r="150" s="2" customFormat="1">
      <c r="A150" s="40"/>
      <c r="B150" s="41"/>
      <c r="C150" s="42"/>
      <c r="D150" s="233" t="s">
        <v>137</v>
      </c>
      <c r="E150" s="42"/>
      <c r="F150" s="234" t="s">
        <v>1929</v>
      </c>
      <c r="G150" s="42"/>
      <c r="H150" s="42"/>
      <c r="I150" s="138"/>
      <c r="J150" s="42"/>
      <c r="K150" s="42"/>
      <c r="L150" s="46"/>
      <c r="M150" s="235"/>
      <c r="N150" s="236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137</v>
      </c>
      <c r="AU150" s="19" t="s">
        <v>81</v>
      </c>
    </row>
    <row r="151" s="13" customFormat="1">
      <c r="A151" s="13"/>
      <c r="B151" s="237"/>
      <c r="C151" s="238"/>
      <c r="D151" s="233" t="s">
        <v>138</v>
      </c>
      <c r="E151" s="238"/>
      <c r="F151" s="240" t="s">
        <v>1931</v>
      </c>
      <c r="G151" s="238"/>
      <c r="H151" s="241">
        <v>75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138</v>
      </c>
      <c r="AU151" s="247" t="s">
        <v>81</v>
      </c>
      <c r="AV151" s="13" t="s">
        <v>81</v>
      </c>
      <c r="AW151" s="13" t="s">
        <v>4</v>
      </c>
      <c r="AX151" s="13" t="s">
        <v>79</v>
      </c>
      <c r="AY151" s="247" t="s">
        <v>127</v>
      </c>
    </row>
    <row r="152" s="2" customFormat="1" ht="16.5" customHeight="1">
      <c r="A152" s="40"/>
      <c r="B152" s="41"/>
      <c r="C152" s="220" t="s">
        <v>417</v>
      </c>
      <c r="D152" s="220" t="s">
        <v>130</v>
      </c>
      <c r="E152" s="221" t="s">
        <v>1932</v>
      </c>
      <c r="F152" s="222" t="s">
        <v>1933</v>
      </c>
      <c r="G152" s="223" t="s">
        <v>363</v>
      </c>
      <c r="H152" s="224">
        <v>75</v>
      </c>
      <c r="I152" s="225"/>
      <c r="J152" s="226">
        <f>ROUND(I152*H152,2)</f>
        <v>0</v>
      </c>
      <c r="K152" s="222" t="s">
        <v>697</v>
      </c>
      <c r="L152" s="46"/>
      <c r="M152" s="227" t="s">
        <v>19</v>
      </c>
      <c r="N152" s="228" t="s">
        <v>42</v>
      </c>
      <c r="O152" s="8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988</v>
      </c>
      <c r="AT152" s="231" t="s">
        <v>130</v>
      </c>
      <c r="AU152" s="231" t="s">
        <v>81</v>
      </c>
      <c r="AY152" s="19" t="s">
        <v>127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9" t="s">
        <v>79</v>
      </c>
      <c r="BK152" s="232">
        <f>ROUND(I152*H152,2)</f>
        <v>0</v>
      </c>
      <c r="BL152" s="19" t="s">
        <v>988</v>
      </c>
      <c r="BM152" s="231" t="s">
        <v>1934</v>
      </c>
    </row>
    <row r="153" s="2" customFormat="1">
      <c r="A153" s="40"/>
      <c r="B153" s="41"/>
      <c r="C153" s="42"/>
      <c r="D153" s="233" t="s">
        <v>137</v>
      </c>
      <c r="E153" s="42"/>
      <c r="F153" s="234" t="s">
        <v>1935</v>
      </c>
      <c r="G153" s="42"/>
      <c r="H153" s="42"/>
      <c r="I153" s="138"/>
      <c r="J153" s="42"/>
      <c r="K153" s="42"/>
      <c r="L153" s="46"/>
      <c r="M153" s="235"/>
      <c r="N153" s="23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137</v>
      </c>
      <c r="AU153" s="19" t="s">
        <v>81</v>
      </c>
    </row>
    <row r="154" s="14" customFormat="1">
      <c r="A154" s="14"/>
      <c r="B154" s="248"/>
      <c r="C154" s="249"/>
      <c r="D154" s="233" t="s">
        <v>138</v>
      </c>
      <c r="E154" s="250" t="s">
        <v>19</v>
      </c>
      <c r="F154" s="251" t="s">
        <v>1936</v>
      </c>
      <c r="G154" s="249"/>
      <c r="H154" s="250" t="s">
        <v>19</v>
      </c>
      <c r="I154" s="252"/>
      <c r="J154" s="249"/>
      <c r="K154" s="249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138</v>
      </c>
      <c r="AU154" s="257" t="s">
        <v>81</v>
      </c>
      <c r="AV154" s="14" t="s">
        <v>79</v>
      </c>
      <c r="AW154" s="14" t="s">
        <v>33</v>
      </c>
      <c r="AX154" s="14" t="s">
        <v>71</v>
      </c>
      <c r="AY154" s="257" t="s">
        <v>127</v>
      </c>
    </row>
    <row r="155" s="13" customFormat="1">
      <c r="A155" s="13"/>
      <c r="B155" s="237"/>
      <c r="C155" s="238"/>
      <c r="D155" s="233" t="s">
        <v>138</v>
      </c>
      <c r="E155" s="239" t="s">
        <v>19</v>
      </c>
      <c r="F155" s="240" t="s">
        <v>1052</v>
      </c>
      <c r="G155" s="238"/>
      <c r="H155" s="241">
        <v>75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138</v>
      </c>
      <c r="AU155" s="247" t="s">
        <v>81</v>
      </c>
      <c r="AV155" s="13" t="s">
        <v>81</v>
      </c>
      <c r="AW155" s="13" t="s">
        <v>33</v>
      </c>
      <c r="AX155" s="13" t="s">
        <v>79</v>
      </c>
      <c r="AY155" s="247" t="s">
        <v>127</v>
      </c>
    </row>
    <row r="156" s="12" customFormat="1" ht="22.8" customHeight="1">
      <c r="A156" s="12"/>
      <c r="B156" s="204"/>
      <c r="C156" s="205"/>
      <c r="D156" s="206" t="s">
        <v>70</v>
      </c>
      <c r="E156" s="218" t="s">
        <v>1937</v>
      </c>
      <c r="F156" s="218" t="s">
        <v>1938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SUM(P157:P195)</f>
        <v>0</v>
      </c>
      <c r="Q156" s="212"/>
      <c r="R156" s="213">
        <f>SUM(R157:R195)</f>
        <v>18.345264999999998</v>
      </c>
      <c r="S156" s="212"/>
      <c r="T156" s="214">
        <f>SUM(T157:T195)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145</v>
      </c>
      <c r="AT156" s="216" t="s">
        <v>70</v>
      </c>
      <c r="AU156" s="216" t="s">
        <v>79</v>
      </c>
      <c r="AY156" s="215" t="s">
        <v>127</v>
      </c>
      <c r="BK156" s="217">
        <f>SUM(BK157:BK195)</f>
        <v>0</v>
      </c>
    </row>
    <row r="157" s="2" customFormat="1" ht="16.5" customHeight="1">
      <c r="A157" s="40"/>
      <c r="B157" s="41"/>
      <c r="C157" s="220" t="s">
        <v>422</v>
      </c>
      <c r="D157" s="220" t="s">
        <v>130</v>
      </c>
      <c r="E157" s="221" t="s">
        <v>1939</v>
      </c>
      <c r="F157" s="222" t="s">
        <v>1940</v>
      </c>
      <c r="G157" s="223" t="s">
        <v>448</v>
      </c>
      <c r="H157" s="224">
        <v>1.5</v>
      </c>
      <c r="I157" s="225"/>
      <c r="J157" s="226">
        <f>ROUND(I157*H157,2)</f>
        <v>0</v>
      </c>
      <c r="K157" s="222" t="s">
        <v>697</v>
      </c>
      <c r="L157" s="46"/>
      <c r="M157" s="227" t="s">
        <v>19</v>
      </c>
      <c r="N157" s="228" t="s">
        <v>42</v>
      </c>
      <c r="O157" s="8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988</v>
      </c>
      <c r="AT157" s="231" t="s">
        <v>130</v>
      </c>
      <c r="AU157" s="231" t="s">
        <v>81</v>
      </c>
      <c r="AY157" s="19" t="s">
        <v>127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9" t="s">
        <v>79</v>
      </c>
      <c r="BK157" s="232">
        <f>ROUND(I157*H157,2)</f>
        <v>0</v>
      </c>
      <c r="BL157" s="19" t="s">
        <v>988</v>
      </c>
      <c r="BM157" s="231" t="s">
        <v>1941</v>
      </c>
    </row>
    <row r="158" s="2" customFormat="1">
      <c r="A158" s="40"/>
      <c r="B158" s="41"/>
      <c r="C158" s="42"/>
      <c r="D158" s="233" t="s">
        <v>137</v>
      </c>
      <c r="E158" s="42"/>
      <c r="F158" s="234" t="s">
        <v>1942</v>
      </c>
      <c r="G158" s="42"/>
      <c r="H158" s="42"/>
      <c r="I158" s="138"/>
      <c r="J158" s="42"/>
      <c r="K158" s="42"/>
      <c r="L158" s="46"/>
      <c r="M158" s="235"/>
      <c r="N158" s="236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137</v>
      </c>
      <c r="AU158" s="19" t="s">
        <v>81</v>
      </c>
    </row>
    <row r="159" s="13" customFormat="1">
      <c r="A159" s="13"/>
      <c r="B159" s="237"/>
      <c r="C159" s="238"/>
      <c r="D159" s="233" t="s">
        <v>138</v>
      </c>
      <c r="E159" s="239" t="s">
        <v>19</v>
      </c>
      <c r="F159" s="240" t="s">
        <v>1943</v>
      </c>
      <c r="G159" s="238"/>
      <c r="H159" s="241">
        <v>1.5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7" t="s">
        <v>138</v>
      </c>
      <c r="AU159" s="247" t="s">
        <v>81</v>
      </c>
      <c r="AV159" s="13" t="s">
        <v>81</v>
      </c>
      <c r="AW159" s="13" t="s">
        <v>33</v>
      </c>
      <c r="AX159" s="13" t="s">
        <v>79</v>
      </c>
      <c r="AY159" s="247" t="s">
        <v>127</v>
      </c>
    </row>
    <row r="160" s="2" customFormat="1" ht="16.5" customHeight="1">
      <c r="A160" s="40"/>
      <c r="B160" s="41"/>
      <c r="C160" s="220" t="s">
        <v>427</v>
      </c>
      <c r="D160" s="220" t="s">
        <v>130</v>
      </c>
      <c r="E160" s="221" t="s">
        <v>1944</v>
      </c>
      <c r="F160" s="222" t="s">
        <v>1945</v>
      </c>
      <c r="G160" s="223" t="s">
        <v>448</v>
      </c>
      <c r="H160" s="224">
        <v>1.5</v>
      </c>
      <c r="I160" s="225"/>
      <c r="J160" s="226">
        <f>ROUND(I160*H160,2)</f>
        <v>0</v>
      </c>
      <c r="K160" s="222" t="s">
        <v>697</v>
      </c>
      <c r="L160" s="46"/>
      <c r="M160" s="227" t="s">
        <v>19</v>
      </c>
      <c r="N160" s="228" t="s">
        <v>42</v>
      </c>
      <c r="O160" s="86"/>
      <c r="P160" s="229">
        <f>O160*H160</f>
        <v>0</v>
      </c>
      <c r="Q160" s="229">
        <v>2.45329</v>
      </c>
      <c r="R160" s="229">
        <f>Q160*H160</f>
        <v>3.679935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988</v>
      </c>
      <c r="AT160" s="231" t="s">
        <v>130</v>
      </c>
      <c r="AU160" s="231" t="s">
        <v>81</v>
      </c>
      <c r="AY160" s="19" t="s">
        <v>127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9" t="s">
        <v>79</v>
      </c>
      <c r="BK160" s="232">
        <f>ROUND(I160*H160,2)</f>
        <v>0</v>
      </c>
      <c r="BL160" s="19" t="s">
        <v>988</v>
      </c>
      <c r="BM160" s="231" t="s">
        <v>1946</v>
      </c>
    </row>
    <row r="161" s="2" customFormat="1">
      <c r="A161" s="40"/>
      <c r="B161" s="41"/>
      <c r="C161" s="42"/>
      <c r="D161" s="233" t="s">
        <v>137</v>
      </c>
      <c r="E161" s="42"/>
      <c r="F161" s="234" t="s">
        <v>1947</v>
      </c>
      <c r="G161" s="42"/>
      <c r="H161" s="42"/>
      <c r="I161" s="138"/>
      <c r="J161" s="42"/>
      <c r="K161" s="42"/>
      <c r="L161" s="46"/>
      <c r="M161" s="235"/>
      <c r="N161" s="236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137</v>
      </c>
      <c r="AU161" s="19" t="s">
        <v>81</v>
      </c>
    </row>
    <row r="162" s="2" customFormat="1" ht="16.5" customHeight="1">
      <c r="A162" s="40"/>
      <c r="B162" s="41"/>
      <c r="C162" s="287" t="s">
        <v>433</v>
      </c>
      <c r="D162" s="287" t="s">
        <v>747</v>
      </c>
      <c r="E162" s="288" t="s">
        <v>1948</v>
      </c>
      <c r="F162" s="289" t="s">
        <v>1949</v>
      </c>
      <c r="G162" s="290" t="s">
        <v>363</v>
      </c>
      <c r="H162" s="291">
        <v>12</v>
      </c>
      <c r="I162" s="292"/>
      <c r="J162" s="293">
        <f>ROUND(I162*H162,2)</f>
        <v>0</v>
      </c>
      <c r="K162" s="289" t="s">
        <v>697</v>
      </c>
      <c r="L162" s="294"/>
      <c r="M162" s="295" t="s">
        <v>19</v>
      </c>
      <c r="N162" s="296" t="s">
        <v>42</v>
      </c>
      <c r="O162" s="86"/>
      <c r="P162" s="229">
        <f>O162*H162</f>
        <v>0</v>
      </c>
      <c r="Q162" s="229">
        <v>0.00019000000000000001</v>
      </c>
      <c r="R162" s="229">
        <f>Q162*H162</f>
        <v>0.0022799999999999999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1859</v>
      </c>
      <c r="AT162" s="231" t="s">
        <v>747</v>
      </c>
      <c r="AU162" s="231" t="s">
        <v>81</v>
      </c>
      <c r="AY162" s="19" t="s">
        <v>127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9" t="s">
        <v>79</v>
      </c>
      <c r="BK162" s="232">
        <f>ROUND(I162*H162,2)</f>
        <v>0</v>
      </c>
      <c r="BL162" s="19" t="s">
        <v>988</v>
      </c>
      <c r="BM162" s="231" t="s">
        <v>1950</v>
      </c>
    </row>
    <row r="163" s="2" customFormat="1">
      <c r="A163" s="40"/>
      <c r="B163" s="41"/>
      <c r="C163" s="42"/>
      <c r="D163" s="233" t="s">
        <v>137</v>
      </c>
      <c r="E163" s="42"/>
      <c r="F163" s="234" t="s">
        <v>1949</v>
      </c>
      <c r="G163" s="42"/>
      <c r="H163" s="42"/>
      <c r="I163" s="138"/>
      <c r="J163" s="42"/>
      <c r="K163" s="42"/>
      <c r="L163" s="46"/>
      <c r="M163" s="235"/>
      <c r="N163" s="236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137</v>
      </c>
      <c r="AU163" s="19" t="s">
        <v>81</v>
      </c>
    </row>
    <row r="164" s="13" customFormat="1">
      <c r="A164" s="13"/>
      <c r="B164" s="237"/>
      <c r="C164" s="238"/>
      <c r="D164" s="233" t="s">
        <v>138</v>
      </c>
      <c r="E164" s="239" t="s">
        <v>19</v>
      </c>
      <c r="F164" s="240" t="s">
        <v>1951</v>
      </c>
      <c r="G164" s="238"/>
      <c r="H164" s="241">
        <v>12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138</v>
      </c>
      <c r="AU164" s="247" t="s">
        <v>81</v>
      </c>
      <c r="AV164" s="13" t="s">
        <v>81</v>
      </c>
      <c r="AW164" s="13" t="s">
        <v>33</v>
      </c>
      <c r="AX164" s="13" t="s">
        <v>79</v>
      </c>
      <c r="AY164" s="247" t="s">
        <v>127</v>
      </c>
    </row>
    <row r="165" s="2" customFormat="1" ht="16.5" customHeight="1">
      <c r="A165" s="40"/>
      <c r="B165" s="41"/>
      <c r="C165" s="287" t="s">
        <v>439</v>
      </c>
      <c r="D165" s="287" t="s">
        <v>747</v>
      </c>
      <c r="E165" s="288" t="s">
        <v>1952</v>
      </c>
      <c r="F165" s="289" t="s">
        <v>1953</v>
      </c>
      <c r="G165" s="290" t="s">
        <v>296</v>
      </c>
      <c r="H165" s="291">
        <v>1</v>
      </c>
      <c r="I165" s="292"/>
      <c r="J165" s="293">
        <f>ROUND(I165*H165,2)</f>
        <v>0</v>
      </c>
      <c r="K165" s="289" t="s">
        <v>19</v>
      </c>
      <c r="L165" s="294"/>
      <c r="M165" s="295" t="s">
        <v>19</v>
      </c>
      <c r="N165" s="296" t="s">
        <v>42</v>
      </c>
      <c r="O165" s="86"/>
      <c r="P165" s="229">
        <f>O165*H165</f>
        <v>0</v>
      </c>
      <c r="Q165" s="229">
        <v>0.0041999999999999997</v>
      </c>
      <c r="R165" s="229">
        <f>Q165*H165</f>
        <v>0.0041999999999999997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1859</v>
      </c>
      <c r="AT165" s="231" t="s">
        <v>747</v>
      </c>
      <c r="AU165" s="231" t="s">
        <v>81</v>
      </c>
      <c r="AY165" s="19" t="s">
        <v>127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9" t="s">
        <v>79</v>
      </c>
      <c r="BK165" s="232">
        <f>ROUND(I165*H165,2)</f>
        <v>0</v>
      </c>
      <c r="BL165" s="19" t="s">
        <v>988</v>
      </c>
      <c r="BM165" s="231" t="s">
        <v>1954</v>
      </c>
    </row>
    <row r="166" s="2" customFormat="1">
      <c r="A166" s="40"/>
      <c r="B166" s="41"/>
      <c r="C166" s="42"/>
      <c r="D166" s="233" t="s">
        <v>137</v>
      </c>
      <c r="E166" s="42"/>
      <c r="F166" s="234" t="s">
        <v>1953</v>
      </c>
      <c r="G166" s="42"/>
      <c r="H166" s="42"/>
      <c r="I166" s="138"/>
      <c r="J166" s="42"/>
      <c r="K166" s="42"/>
      <c r="L166" s="46"/>
      <c r="M166" s="235"/>
      <c r="N166" s="236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137</v>
      </c>
      <c r="AU166" s="19" t="s">
        <v>81</v>
      </c>
    </row>
    <row r="167" s="2" customFormat="1" ht="16.5" customHeight="1">
      <c r="A167" s="40"/>
      <c r="B167" s="41"/>
      <c r="C167" s="287" t="s">
        <v>445</v>
      </c>
      <c r="D167" s="287" t="s">
        <v>747</v>
      </c>
      <c r="E167" s="288" t="s">
        <v>1955</v>
      </c>
      <c r="F167" s="289" t="s">
        <v>1956</v>
      </c>
      <c r="G167" s="290" t="s">
        <v>448</v>
      </c>
      <c r="H167" s="291">
        <v>1.5</v>
      </c>
      <c r="I167" s="292"/>
      <c r="J167" s="293">
        <f>ROUND(I167*H167,2)</f>
        <v>0</v>
      </c>
      <c r="K167" s="289" t="s">
        <v>697</v>
      </c>
      <c r="L167" s="294"/>
      <c r="M167" s="295" t="s">
        <v>19</v>
      </c>
      <c r="N167" s="296" t="s">
        <v>42</v>
      </c>
      <c r="O167" s="86"/>
      <c r="P167" s="229">
        <f>O167*H167</f>
        <v>0</v>
      </c>
      <c r="Q167" s="229">
        <v>2.4289999999999998</v>
      </c>
      <c r="R167" s="229">
        <f>Q167*H167</f>
        <v>3.6434999999999995</v>
      </c>
      <c r="S167" s="229">
        <v>0</v>
      </c>
      <c r="T167" s="23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1859</v>
      </c>
      <c r="AT167" s="231" t="s">
        <v>747</v>
      </c>
      <c r="AU167" s="231" t="s">
        <v>81</v>
      </c>
      <c r="AY167" s="19" t="s">
        <v>127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9" t="s">
        <v>79</v>
      </c>
      <c r="BK167" s="232">
        <f>ROUND(I167*H167,2)</f>
        <v>0</v>
      </c>
      <c r="BL167" s="19" t="s">
        <v>988</v>
      </c>
      <c r="BM167" s="231" t="s">
        <v>1957</v>
      </c>
    </row>
    <row r="168" s="2" customFormat="1">
      <c r="A168" s="40"/>
      <c r="B168" s="41"/>
      <c r="C168" s="42"/>
      <c r="D168" s="233" t="s">
        <v>137</v>
      </c>
      <c r="E168" s="42"/>
      <c r="F168" s="234" t="s">
        <v>1956</v>
      </c>
      <c r="G168" s="42"/>
      <c r="H168" s="42"/>
      <c r="I168" s="138"/>
      <c r="J168" s="42"/>
      <c r="K168" s="42"/>
      <c r="L168" s="46"/>
      <c r="M168" s="235"/>
      <c r="N168" s="236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137</v>
      </c>
      <c r="AU168" s="19" t="s">
        <v>81</v>
      </c>
    </row>
    <row r="169" s="2" customFormat="1" ht="16.5" customHeight="1">
      <c r="A169" s="40"/>
      <c r="B169" s="41"/>
      <c r="C169" s="287" t="s">
        <v>452</v>
      </c>
      <c r="D169" s="287" t="s">
        <v>747</v>
      </c>
      <c r="E169" s="288" t="s">
        <v>1958</v>
      </c>
      <c r="F169" s="289" t="s">
        <v>1959</v>
      </c>
      <c r="G169" s="290" t="s">
        <v>296</v>
      </c>
      <c r="H169" s="291">
        <v>2</v>
      </c>
      <c r="I169" s="292"/>
      <c r="J169" s="293">
        <f>ROUND(I169*H169,2)</f>
        <v>0</v>
      </c>
      <c r="K169" s="289" t="s">
        <v>19</v>
      </c>
      <c r="L169" s="294"/>
      <c r="M169" s="295" t="s">
        <v>19</v>
      </c>
      <c r="N169" s="296" t="s">
        <v>42</v>
      </c>
      <c r="O169" s="86"/>
      <c r="P169" s="229">
        <f>O169*H169</f>
        <v>0</v>
      </c>
      <c r="Q169" s="229">
        <v>0.036999999999999998</v>
      </c>
      <c r="R169" s="229">
        <f>Q169*H169</f>
        <v>0.073999999999999996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1859</v>
      </c>
      <c r="AT169" s="231" t="s">
        <v>747</v>
      </c>
      <c r="AU169" s="231" t="s">
        <v>81</v>
      </c>
      <c r="AY169" s="19" t="s">
        <v>127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9" t="s">
        <v>79</v>
      </c>
      <c r="BK169" s="232">
        <f>ROUND(I169*H169,2)</f>
        <v>0</v>
      </c>
      <c r="BL169" s="19" t="s">
        <v>988</v>
      </c>
      <c r="BM169" s="231" t="s">
        <v>1960</v>
      </c>
    </row>
    <row r="170" s="2" customFormat="1">
      <c r="A170" s="40"/>
      <c r="B170" s="41"/>
      <c r="C170" s="42"/>
      <c r="D170" s="233" t="s">
        <v>137</v>
      </c>
      <c r="E170" s="42"/>
      <c r="F170" s="234" t="s">
        <v>1959</v>
      </c>
      <c r="G170" s="42"/>
      <c r="H170" s="42"/>
      <c r="I170" s="138"/>
      <c r="J170" s="42"/>
      <c r="K170" s="42"/>
      <c r="L170" s="46"/>
      <c r="M170" s="235"/>
      <c r="N170" s="236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137</v>
      </c>
      <c r="AU170" s="19" t="s">
        <v>81</v>
      </c>
    </row>
    <row r="171" s="14" customFormat="1">
      <c r="A171" s="14"/>
      <c r="B171" s="248"/>
      <c r="C171" s="249"/>
      <c r="D171" s="233" t="s">
        <v>138</v>
      </c>
      <c r="E171" s="250" t="s">
        <v>19</v>
      </c>
      <c r="F171" s="251" t="s">
        <v>1961</v>
      </c>
      <c r="G171" s="249"/>
      <c r="H171" s="250" t="s">
        <v>19</v>
      </c>
      <c r="I171" s="252"/>
      <c r="J171" s="249"/>
      <c r="K171" s="249"/>
      <c r="L171" s="253"/>
      <c r="M171" s="254"/>
      <c r="N171" s="255"/>
      <c r="O171" s="255"/>
      <c r="P171" s="255"/>
      <c r="Q171" s="255"/>
      <c r="R171" s="255"/>
      <c r="S171" s="255"/>
      <c r="T171" s="25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7" t="s">
        <v>138</v>
      </c>
      <c r="AU171" s="257" t="s">
        <v>81</v>
      </c>
      <c r="AV171" s="14" t="s">
        <v>79</v>
      </c>
      <c r="AW171" s="14" t="s">
        <v>33</v>
      </c>
      <c r="AX171" s="14" t="s">
        <v>71</v>
      </c>
      <c r="AY171" s="257" t="s">
        <v>127</v>
      </c>
    </row>
    <row r="172" s="13" customFormat="1">
      <c r="A172" s="13"/>
      <c r="B172" s="237"/>
      <c r="C172" s="238"/>
      <c r="D172" s="233" t="s">
        <v>138</v>
      </c>
      <c r="E172" s="239" t="s">
        <v>19</v>
      </c>
      <c r="F172" s="240" t="s">
        <v>81</v>
      </c>
      <c r="G172" s="238"/>
      <c r="H172" s="241">
        <v>2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138</v>
      </c>
      <c r="AU172" s="247" t="s">
        <v>81</v>
      </c>
      <c r="AV172" s="13" t="s">
        <v>81</v>
      </c>
      <c r="AW172" s="13" t="s">
        <v>33</v>
      </c>
      <c r="AX172" s="13" t="s">
        <v>79</v>
      </c>
      <c r="AY172" s="247" t="s">
        <v>127</v>
      </c>
    </row>
    <row r="173" s="2" customFormat="1" ht="16.5" customHeight="1">
      <c r="A173" s="40"/>
      <c r="B173" s="41"/>
      <c r="C173" s="220" t="s">
        <v>460</v>
      </c>
      <c r="D173" s="220" t="s">
        <v>130</v>
      </c>
      <c r="E173" s="221" t="s">
        <v>1962</v>
      </c>
      <c r="F173" s="222" t="s">
        <v>1963</v>
      </c>
      <c r="G173" s="223" t="s">
        <v>448</v>
      </c>
      <c r="H173" s="224">
        <v>1.5</v>
      </c>
      <c r="I173" s="225"/>
      <c r="J173" s="226">
        <f>ROUND(I173*H173,2)</f>
        <v>0</v>
      </c>
      <c r="K173" s="222" t="s">
        <v>697</v>
      </c>
      <c r="L173" s="46"/>
      <c r="M173" s="227" t="s">
        <v>19</v>
      </c>
      <c r="N173" s="228" t="s">
        <v>42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988</v>
      </c>
      <c r="AT173" s="231" t="s">
        <v>130</v>
      </c>
      <c r="AU173" s="231" t="s">
        <v>81</v>
      </c>
      <c r="AY173" s="19" t="s">
        <v>127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9" t="s">
        <v>79</v>
      </c>
      <c r="BK173" s="232">
        <f>ROUND(I173*H173,2)</f>
        <v>0</v>
      </c>
      <c r="BL173" s="19" t="s">
        <v>988</v>
      </c>
      <c r="BM173" s="231" t="s">
        <v>1964</v>
      </c>
    </row>
    <row r="174" s="2" customFormat="1">
      <c r="A174" s="40"/>
      <c r="B174" s="41"/>
      <c r="C174" s="42"/>
      <c r="D174" s="233" t="s">
        <v>137</v>
      </c>
      <c r="E174" s="42"/>
      <c r="F174" s="234" t="s">
        <v>1965</v>
      </c>
      <c r="G174" s="42"/>
      <c r="H174" s="42"/>
      <c r="I174" s="138"/>
      <c r="J174" s="42"/>
      <c r="K174" s="42"/>
      <c r="L174" s="46"/>
      <c r="M174" s="235"/>
      <c r="N174" s="236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137</v>
      </c>
      <c r="AU174" s="19" t="s">
        <v>81</v>
      </c>
    </row>
    <row r="175" s="2" customFormat="1" ht="16.5" customHeight="1">
      <c r="A175" s="40"/>
      <c r="B175" s="41"/>
      <c r="C175" s="220" t="s">
        <v>468</v>
      </c>
      <c r="D175" s="220" t="s">
        <v>130</v>
      </c>
      <c r="E175" s="221" t="s">
        <v>1966</v>
      </c>
      <c r="F175" s="222" t="s">
        <v>1967</v>
      </c>
      <c r="G175" s="223" t="s">
        <v>363</v>
      </c>
      <c r="H175" s="224">
        <v>35</v>
      </c>
      <c r="I175" s="225"/>
      <c r="J175" s="226">
        <f>ROUND(I175*H175,2)</f>
        <v>0</v>
      </c>
      <c r="K175" s="222" t="s">
        <v>697</v>
      </c>
      <c r="L175" s="46"/>
      <c r="M175" s="227" t="s">
        <v>19</v>
      </c>
      <c r="N175" s="228" t="s">
        <v>42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988</v>
      </c>
      <c r="AT175" s="231" t="s">
        <v>130</v>
      </c>
      <c r="AU175" s="231" t="s">
        <v>81</v>
      </c>
      <c r="AY175" s="19" t="s">
        <v>127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9" t="s">
        <v>79</v>
      </c>
      <c r="BK175" s="232">
        <f>ROUND(I175*H175,2)</f>
        <v>0</v>
      </c>
      <c r="BL175" s="19" t="s">
        <v>988</v>
      </c>
      <c r="BM175" s="231" t="s">
        <v>1968</v>
      </c>
    </row>
    <row r="176" s="2" customFormat="1">
      <c r="A176" s="40"/>
      <c r="B176" s="41"/>
      <c r="C176" s="42"/>
      <c r="D176" s="233" t="s">
        <v>137</v>
      </c>
      <c r="E176" s="42"/>
      <c r="F176" s="234" t="s">
        <v>1969</v>
      </c>
      <c r="G176" s="42"/>
      <c r="H176" s="42"/>
      <c r="I176" s="138"/>
      <c r="J176" s="42"/>
      <c r="K176" s="42"/>
      <c r="L176" s="46"/>
      <c r="M176" s="235"/>
      <c r="N176" s="236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137</v>
      </c>
      <c r="AU176" s="19" t="s">
        <v>81</v>
      </c>
    </row>
    <row r="177" s="2" customFormat="1" ht="16.5" customHeight="1">
      <c r="A177" s="40"/>
      <c r="B177" s="41"/>
      <c r="C177" s="220" t="s">
        <v>475</v>
      </c>
      <c r="D177" s="220" t="s">
        <v>130</v>
      </c>
      <c r="E177" s="221" t="s">
        <v>1970</v>
      </c>
      <c r="F177" s="222" t="s">
        <v>1971</v>
      </c>
      <c r="G177" s="223" t="s">
        <v>363</v>
      </c>
      <c r="H177" s="224">
        <v>35</v>
      </c>
      <c r="I177" s="225"/>
      <c r="J177" s="226">
        <f>ROUND(I177*H177,2)</f>
        <v>0</v>
      </c>
      <c r="K177" s="222" t="s">
        <v>697</v>
      </c>
      <c r="L177" s="46"/>
      <c r="M177" s="227" t="s">
        <v>19</v>
      </c>
      <c r="N177" s="228" t="s">
        <v>42</v>
      </c>
      <c r="O177" s="86"/>
      <c r="P177" s="229">
        <f>O177*H177</f>
        <v>0</v>
      </c>
      <c r="Q177" s="229">
        <v>0.14099999999999999</v>
      </c>
      <c r="R177" s="229">
        <f>Q177*H177</f>
        <v>4.9349999999999996</v>
      </c>
      <c r="S177" s="229">
        <v>0</v>
      </c>
      <c r="T177" s="23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1" t="s">
        <v>988</v>
      </c>
      <c r="AT177" s="231" t="s">
        <v>130</v>
      </c>
      <c r="AU177" s="231" t="s">
        <v>81</v>
      </c>
      <c r="AY177" s="19" t="s">
        <v>127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9" t="s">
        <v>79</v>
      </c>
      <c r="BK177" s="232">
        <f>ROUND(I177*H177,2)</f>
        <v>0</v>
      </c>
      <c r="BL177" s="19" t="s">
        <v>988</v>
      </c>
      <c r="BM177" s="231" t="s">
        <v>1972</v>
      </c>
    </row>
    <row r="178" s="2" customFormat="1">
      <c r="A178" s="40"/>
      <c r="B178" s="41"/>
      <c r="C178" s="42"/>
      <c r="D178" s="233" t="s">
        <v>137</v>
      </c>
      <c r="E178" s="42"/>
      <c r="F178" s="234" t="s">
        <v>1973</v>
      </c>
      <c r="G178" s="42"/>
      <c r="H178" s="42"/>
      <c r="I178" s="138"/>
      <c r="J178" s="42"/>
      <c r="K178" s="42"/>
      <c r="L178" s="46"/>
      <c r="M178" s="235"/>
      <c r="N178" s="236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137</v>
      </c>
      <c r="AU178" s="19" t="s">
        <v>81</v>
      </c>
    </row>
    <row r="179" s="2" customFormat="1" ht="16.5" customHeight="1">
      <c r="A179" s="40"/>
      <c r="B179" s="41"/>
      <c r="C179" s="287" t="s">
        <v>481</v>
      </c>
      <c r="D179" s="287" t="s">
        <v>747</v>
      </c>
      <c r="E179" s="288" t="s">
        <v>1974</v>
      </c>
      <c r="F179" s="289" t="s">
        <v>1975</v>
      </c>
      <c r="G179" s="290" t="s">
        <v>363</v>
      </c>
      <c r="H179" s="291">
        <v>35</v>
      </c>
      <c r="I179" s="292"/>
      <c r="J179" s="293">
        <f>ROUND(I179*H179,2)</f>
        <v>0</v>
      </c>
      <c r="K179" s="289" t="s">
        <v>697</v>
      </c>
      <c r="L179" s="294"/>
      <c r="M179" s="295" t="s">
        <v>19</v>
      </c>
      <c r="N179" s="296" t="s">
        <v>42</v>
      </c>
      <c r="O179" s="86"/>
      <c r="P179" s="229">
        <f>O179*H179</f>
        <v>0</v>
      </c>
      <c r="Q179" s="229">
        <v>0.017600000000000001</v>
      </c>
      <c r="R179" s="229">
        <f>Q179*H179</f>
        <v>0.61599999999999999</v>
      </c>
      <c r="S179" s="229">
        <v>0</v>
      </c>
      <c r="T179" s="23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1" t="s">
        <v>1395</v>
      </c>
      <c r="AT179" s="231" t="s">
        <v>747</v>
      </c>
      <c r="AU179" s="231" t="s">
        <v>81</v>
      </c>
      <c r="AY179" s="19" t="s">
        <v>127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9" t="s">
        <v>79</v>
      </c>
      <c r="BK179" s="232">
        <f>ROUND(I179*H179,2)</f>
        <v>0</v>
      </c>
      <c r="BL179" s="19" t="s">
        <v>1395</v>
      </c>
      <c r="BM179" s="231" t="s">
        <v>1976</v>
      </c>
    </row>
    <row r="180" s="2" customFormat="1">
      <c r="A180" s="40"/>
      <c r="B180" s="41"/>
      <c r="C180" s="42"/>
      <c r="D180" s="233" t="s">
        <v>137</v>
      </c>
      <c r="E180" s="42"/>
      <c r="F180" s="234" t="s">
        <v>1975</v>
      </c>
      <c r="G180" s="42"/>
      <c r="H180" s="42"/>
      <c r="I180" s="138"/>
      <c r="J180" s="42"/>
      <c r="K180" s="42"/>
      <c r="L180" s="46"/>
      <c r="M180" s="235"/>
      <c r="N180" s="236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137</v>
      </c>
      <c r="AU180" s="19" t="s">
        <v>81</v>
      </c>
    </row>
    <row r="181" s="2" customFormat="1" ht="16.5" customHeight="1">
      <c r="A181" s="40"/>
      <c r="B181" s="41"/>
      <c r="C181" s="287" t="s">
        <v>487</v>
      </c>
      <c r="D181" s="287" t="s">
        <v>747</v>
      </c>
      <c r="E181" s="288" t="s">
        <v>1977</v>
      </c>
      <c r="F181" s="289" t="s">
        <v>1978</v>
      </c>
      <c r="G181" s="290" t="s">
        <v>363</v>
      </c>
      <c r="H181" s="291">
        <v>35</v>
      </c>
      <c r="I181" s="292"/>
      <c r="J181" s="293">
        <f>ROUND(I181*H181,2)</f>
        <v>0</v>
      </c>
      <c r="K181" s="289" t="s">
        <v>697</v>
      </c>
      <c r="L181" s="294"/>
      <c r="M181" s="295" t="s">
        <v>19</v>
      </c>
      <c r="N181" s="296" t="s">
        <v>42</v>
      </c>
      <c r="O181" s="86"/>
      <c r="P181" s="229">
        <f>O181*H181</f>
        <v>0</v>
      </c>
      <c r="Q181" s="229">
        <v>1.0000000000000001E-05</v>
      </c>
      <c r="R181" s="229">
        <f>Q181*H181</f>
        <v>0.00035000000000000005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1395</v>
      </c>
      <c r="AT181" s="231" t="s">
        <v>747</v>
      </c>
      <c r="AU181" s="231" t="s">
        <v>81</v>
      </c>
      <c r="AY181" s="19" t="s">
        <v>127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9" t="s">
        <v>79</v>
      </c>
      <c r="BK181" s="232">
        <f>ROUND(I181*H181,2)</f>
        <v>0</v>
      </c>
      <c r="BL181" s="19" t="s">
        <v>1395</v>
      </c>
      <c r="BM181" s="231" t="s">
        <v>1979</v>
      </c>
    </row>
    <row r="182" s="2" customFormat="1">
      <c r="A182" s="40"/>
      <c r="B182" s="41"/>
      <c r="C182" s="42"/>
      <c r="D182" s="233" t="s">
        <v>137</v>
      </c>
      <c r="E182" s="42"/>
      <c r="F182" s="234" t="s">
        <v>1978</v>
      </c>
      <c r="G182" s="42"/>
      <c r="H182" s="42"/>
      <c r="I182" s="138"/>
      <c r="J182" s="42"/>
      <c r="K182" s="42"/>
      <c r="L182" s="46"/>
      <c r="M182" s="235"/>
      <c r="N182" s="236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137</v>
      </c>
      <c r="AU182" s="19" t="s">
        <v>81</v>
      </c>
    </row>
    <row r="183" s="2" customFormat="1" ht="16.5" customHeight="1">
      <c r="A183" s="40"/>
      <c r="B183" s="41"/>
      <c r="C183" s="287" t="s">
        <v>492</v>
      </c>
      <c r="D183" s="287" t="s">
        <v>747</v>
      </c>
      <c r="E183" s="288" t="s">
        <v>1980</v>
      </c>
      <c r="F183" s="289" t="s">
        <v>1981</v>
      </c>
      <c r="G183" s="290" t="s">
        <v>536</v>
      </c>
      <c r="H183" s="291">
        <v>5.3899999999999997</v>
      </c>
      <c r="I183" s="292"/>
      <c r="J183" s="293">
        <f>ROUND(I183*H183,2)</f>
        <v>0</v>
      </c>
      <c r="K183" s="289" t="s">
        <v>697</v>
      </c>
      <c r="L183" s="294"/>
      <c r="M183" s="295" t="s">
        <v>19</v>
      </c>
      <c r="N183" s="296" t="s">
        <v>42</v>
      </c>
      <c r="O183" s="86"/>
      <c r="P183" s="229">
        <f>O183*H183</f>
        <v>0</v>
      </c>
      <c r="Q183" s="229">
        <v>1</v>
      </c>
      <c r="R183" s="229">
        <f>Q183*H183</f>
        <v>5.3899999999999997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1395</v>
      </c>
      <c r="AT183" s="231" t="s">
        <v>747</v>
      </c>
      <c r="AU183" s="231" t="s">
        <v>81</v>
      </c>
      <c r="AY183" s="19" t="s">
        <v>127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79</v>
      </c>
      <c r="BK183" s="232">
        <f>ROUND(I183*H183,2)</f>
        <v>0</v>
      </c>
      <c r="BL183" s="19" t="s">
        <v>1395</v>
      </c>
      <c r="BM183" s="231" t="s">
        <v>1982</v>
      </c>
    </row>
    <row r="184" s="2" customFormat="1">
      <c r="A184" s="40"/>
      <c r="B184" s="41"/>
      <c r="C184" s="42"/>
      <c r="D184" s="233" t="s">
        <v>137</v>
      </c>
      <c r="E184" s="42"/>
      <c r="F184" s="234" t="s">
        <v>1981</v>
      </c>
      <c r="G184" s="42"/>
      <c r="H184" s="42"/>
      <c r="I184" s="138"/>
      <c r="J184" s="42"/>
      <c r="K184" s="42"/>
      <c r="L184" s="46"/>
      <c r="M184" s="235"/>
      <c r="N184" s="236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137</v>
      </c>
      <c r="AU184" s="19" t="s">
        <v>81</v>
      </c>
    </row>
    <row r="185" s="13" customFormat="1">
      <c r="A185" s="13"/>
      <c r="B185" s="237"/>
      <c r="C185" s="238"/>
      <c r="D185" s="233" t="s">
        <v>138</v>
      </c>
      <c r="E185" s="239" t="s">
        <v>19</v>
      </c>
      <c r="F185" s="240" t="s">
        <v>1983</v>
      </c>
      <c r="G185" s="238"/>
      <c r="H185" s="241">
        <v>5.3899999999999997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138</v>
      </c>
      <c r="AU185" s="247" t="s">
        <v>81</v>
      </c>
      <c r="AV185" s="13" t="s">
        <v>81</v>
      </c>
      <c r="AW185" s="13" t="s">
        <v>33</v>
      </c>
      <c r="AX185" s="13" t="s">
        <v>79</v>
      </c>
      <c r="AY185" s="247" t="s">
        <v>127</v>
      </c>
    </row>
    <row r="186" s="2" customFormat="1" ht="16.5" customHeight="1">
      <c r="A186" s="40"/>
      <c r="B186" s="41"/>
      <c r="C186" s="220" t="s">
        <v>498</v>
      </c>
      <c r="D186" s="220" t="s">
        <v>130</v>
      </c>
      <c r="E186" s="221" t="s">
        <v>1984</v>
      </c>
      <c r="F186" s="222" t="s">
        <v>1985</v>
      </c>
      <c r="G186" s="223" t="s">
        <v>363</v>
      </c>
      <c r="H186" s="224">
        <v>35</v>
      </c>
      <c r="I186" s="225"/>
      <c r="J186" s="226">
        <f>ROUND(I186*H186,2)</f>
        <v>0</v>
      </c>
      <c r="K186" s="222" t="s">
        <v>697</v>
      </c>
      <c r="L186" s="46"/>
      <c r="M186" s="227" t="s">
        <v>19</v>
      </c>
      <c r="N186" s="228" t="s">
        <v>42</v>
      </c>
      <c r="O186" s="8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988</v>
      </c>
      <c r="AT186" s="231" t="s">
        <v>130</v>
      </c>
      <c r="AU186" s="231" t="s">
        <v>81</v>
      </c>
      <c r="AY186" s="19" t="s">
        <v>127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9" t="s">
        <v>79</v>
      </c>
      <c r="BK186" s="232">
        <f>ROUND(I186*H186,2)</f>
        <v>0</v>
      </c>
      <c r="BL186" s="19" t="s">
        <v>988</v>
      </c>
      <c r="BM186" s="231" t="s">
        <v>1986</v>
      </c>
    </row>
    <row r="187" s="2" customFormat="1">
      <c r="A187" s="40"/>
      <c r="B187" s="41"/>
      <c r="C187" s="42"/>
      <c r="D187" s="233" t="s">
        <v>137</v>
      </c>
      <c r="E187" s="42"/>
      <c r="F187" s="234" t="s">
        <v>1987</v>
      </c>
      <c r="G187" s="42"/>
      <c r="H187" s="42"/>
      <c r="I187" s="138"/>
      <c r="J187" s="42"/>
      <c r="K187" s="42"/>
      <c r="L187" s="46"/>
      <c r="M187" s="235"/>
      <c r="N187" s="236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137</v>
      </c>
      <c r="AU187" s="19" t="s">
        <v>81</v>
      </c>
    </row>
    <row r="188" s="2" customFormat="1" ht="16.5" customHeight="1">
      <c r="A188" s="40"/>
      <c r="B188" s="41"/>
      <c r="C188" s="220" t="s">
        <v>503</v>
      </c>
      <c r="D188" s="220" t="s">
        <v>130</v>
      </c>
      <c r="E188" s="221" t="s">
        <v>1988</v>
      </c>
      <c r="F188" s="222" t="s">
        <v>1989</v>
      </c>
      <c r="G188" s="223" t="s">
        <v>448</v>
      </c>
      <c r="H188" s="224">
        <v>3.9500000000000002</v>
      </c>
      <c r="I188" s="225"/>
      <c r="J188" s="226">
        <f>ROUND(I188*H188,2)</f>
        <v>0</v>
      </c>
      <c r="K188" s="222" t="s">
        <v>697</v>
      </c>
      <c r="L188" s="46"/>
      <c r="M188" s="227" t="s">
        <v>19</v>
      </c>
      <c r="N188" s="228" t="s">
        <v>42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988</v>
      </c>
      <c r="AT188" s="231" t="s">
        <v>130</v>
      </c>
      <c r="AU188" s="231" t="s">
        <v>81</v>
      </c>
      <c r="AY188" s="19" t="s">
        <v>127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9" t="s">
        <v>79</v>
      </c>
      <c r="BK188" s="232">
        <f>ROUND(I188*H188,2)</f>
        <v>0</v>
      </c>
      <c r="BL188" s="19" t="s">
        <v>988</v>
      </c>
      <c r="BM188" s="231" t="s">
        <v>1990</v>
      </c>
    </row>
    <row r="189" s="2" customFormat="1">
      <c r="A189" s="40"/>
      <c r="B189" s="41"/>
      <c r="C189" s="42"/>
      <c r="D189" s="233" t="s">
        <v>137</v>
      </c>
      <c r="E189" s="42"/>
      <c r="F189" s="234" t="s">
        <v>1991</v>
      </c>
      <c r="G189" s="42"/>
      <c r="H189" s="42"/>
      <c r="I189" s="138"/>
      <c r="J189" s="42"/>
      <c r="K189" s="42"/>
      <c r="L189" s="46"/>
      <c r="M189" s="235"/>
      <c r="N189" s="236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137</v>
      </c>
      <c r="AU189" s="19" t="s">
        <v>81</v>
      </c>
    </row>
    <row r="190" s="13" customFormat="1">
      <c r="A190" s="13"/>
      <c r="B190" s="237"/>
      <c r="C190" s="238"/>
      <c r="D190" s="233" t="s">
        <v>138</v>
      </c>
      <c r="E190" s="239" t="s">
        <v>19</v>
      </c>
      <c r="F190" s="240" t="s">
        <v>1992</v>
      </c>
      <c r="G190" s="238"/>
      <c r="H190" s="241">
        <v>2.4500000000000002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138</v>
      </c>
      <c r="AU190" s="247" t="s">
        <v>81</v>
      </c>
      <c r="AV190" s="13" t="s">
        <v>81</v>
      </c>
      <c r="AW190" s="13" t="s">
        <v>33</v>
      </c>
      <c r="AX190" s="13" t="s">
        <v>71</v>
      </c>
      <c r="AY190" s="247" t="s">
        <v>127</v>
      </c>
    </row>
    <row r="191" s="13" customFormat="1">
      <c r="A191" s="13"/>
      <c r="B191" s="237"/>
      <c r="C191" s="238"/>
      <c r="D191" s="233" t="s">
        <v>138</v>
      </c>
      <c r="E191" s="239" t="s">
        <v>19</v>
      </c>
      <c r="F191" s="240" t="s">
        <v>1943</v>
      </c>
      <c r="G191" s="238"/>
      <c r="H191" s="241">
        <v>1.5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7" t="s">
        <v>138</v>
      </c>
      <c r="AU191" s="247" t="s">
        <v>81</v>
      </c>
      <c r="AV191" s="13" t="s">
        <v>81</v>
      </c>
      <c r="AW191" s="13" t="s">
        <v>33</v>
      </c>
      <c r="AX191" s="13" t="s">
        <v>71</v>
      </c>
      <c r="AY191" s="247" t="s">
        <v>127</v>
      </c>
    </row>
    <row r="192" s="15" customFormat="1">
      <c r="A192" s="15"/>
      <c r="B192" s="261"/>
      <c r="C192" s="262"/>
      <c r="D192" s="233" t="s">
        <v>138</v>
      </c>
      <c r="E192" s="263" t="s">
        <v>19</v>
      </c>
      <c r="F192" s="264" t="s">
        <v>323</v>
      </c>
      <c r="G192" s="262"/>
      <c r="H192" s="265">
        <v>3.9500000000000002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1" t="s">
        <v>138</v>
      </c>
      <c r="AU192" s="271" t="s">
        <v>81</v>
      </c>
      <c r="AV192" s="15" t="s">
        <v>150</v>
      </c>
      <c r="AW192" s="15" t="s">
        <v>33</v>
      </c>
      <c r="AX192" s="15" t="s">
        <v>79</v>
      </c>
      <c r="AY192" s="271" t="s">
        <v>127</v>
      </c>
    </row>
    <row r="193" s="2" customFormat="1" ht="16.5" customHeight="1">
      <c r="A193" s="40"/>
      <c r="B193" s="41"/>
      <c r="C193" s="220" t="s">
        <v>509</v>
      </c>
      <c r="D193" s="220" t="s">
        <v>130</v>
      </c>
      <c r="E193" s="221" t="s">
        <v>1993</v>
      </c>
      <c r="F193" s="222" t="s">
        <v>1994</v>
      </c>
      <c r="G193" s="223" t="s">
        <v>448</v>
      </c>
      <c r="H193" s="224">
        <v>75.049999999999997</v>
      </c>
      <c r="I193" s="225"/>
      <c r="J193" s="226">
        <f>ROUND(I193*H193,2)</f>
        <v>0</v>
      </c>
      <c r="K193" s="222" t="s">
        <v>697</v>
      </c>
      <c r="L193" s="46"/>
      <c r="M193" s="227" t="s">
        <v>19</v>
      </c>
      <c r="N193" s="228" t="s">
        <v>42</v>
      </c>
      <c r="O193" s="86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1" t="s">
        <v>988</v>
      </c>
      <c r="AT193" s="231" t="s">
        <v>130</v>
      </c>
      <c r="AU193" s="231" t="s">
        <v>81</v>
      </c>
      <c r="AY193" s="19" t="s">
        <v>127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9" t="s">
        <v>79</v>
      </c>
      <c r="BK193" s="232">
        <f>ROUND(I193*H193,2)</f>
        <v>0</v>
      </c>
      <c r="BL193" s="19" t="s">
        <v>988</v>
      </c>
      <c r="BM193" s="231" t="s">
        <v>1995</v>
      </c>
    </row>
    <row r="194" s="2" customFormat="1">
      <c r="A194" s="40"/>
      <c r="B194" s="41"/>
      <c r="C194" s="42"/>
      <c r="D194" s="233" t="s">
        <v>137</v>
      </c>
      <c r="E194" s="42"/>
      <c r="F194" s="234" t="s">
        <v>1996</v>
      </c>
      <c r="G194" s="42"/>
      <c r="H194" s="42"/>
      <c r="I194" s="138"/>
      <c r="J194" s="42"/>
      <c r="K194" s="42"/>
      <c r="L194" s="46"/>
      <c r="M194" s="235"/>
      <c r="N194" s="236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137</v>
      </c>
      <c r="AU194" s="19" t="s">
        <v>81</v>
      </c>
    </row>
    <row r="195" s="13" customFormat="1">
      <c r="A195" s="13"/>
      <c r="B195" s="237"/>
      <c r="C195" s="238"/>
      <c r="D195" s="233" t="s">
        <v>138</v>
      </c>
      <c r="E195" s="239" t="s">
        <v>19</v>
      </c>
      <c r="F195" s="240" t="s">
        <v>1997</v>
      </c>
      <c r="G195" s="238"/>
      <c r="H195" s="241">
        <v>75.049999999999997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138</v>
      </c>
      <c r="AU195" s="247" t="s">
        <v>81</v>
      </c>
      <c r="AV195" s="13" t="s">
        <v>81</v>
      </c>
      <c r="AW195" s="13" t="s">
        <v>33</v>
      </c>
      <c r="AX195" s="13" t="s">
        <v>79</v>
      </c>
      <c r="AY195" s="247" t="s">
        <v>127</v>
      </c>
    </row>
    <row r="196" s="12" customFormat="1" ht="25.92" customHeight="1">
      <c r="A196" s="12"/>
      <c r="B196" s="204"/>
      <c r="C196" s="205"/>
      <c r="D196" s="206" t="s">
        <v>70</v>
      </c>
      <c r="E196" s="207" t="s">
        <v>124</v>
      </c>
      <c r="F196" s="207" t="s">
        <v>125</v>
      </c>
      <c r="G196" s="205"/>
      <c r="H196" s="205"/>
      <c r="I196" s="208"/>
      <c r="J196" s="209">
        <f>BK196</f>
        <v>0</v>
      </c>
      <c r="K196" s="205"/>
      <c r="L196" s="210"/>
      <c r="M196" s="211"/>
      <c r="N196" s="212"/>
      <c r="O196" s="212"/>
      <c r="P196" s="213">
        <f>P197</f>
        <v>0</v>
      </c>
      <c r="Q196" s="212"/>
      <c r="R196" s="213">
        <f>R197</f>
        <v>0</v>
      </c>
      <c r="S196" s="212"/>
      <c r="T196" s="214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5" t="s">
        <v>126</v>
      </c>
      <c r="AT196" s="216" t="s">
        <v>70</v>
      </c>
      <c r="AU196" s="216" t="s">
        <v>71</v>
      </c>
      <c r="AY196" s="215" t="s">
        <v>127</v>
      </c>
      <c r="BK196" s="217">
        <f>BK197</f>
        <v>0</v>
      </c>
    </row>
    <row r="197" s="12" customFormat="1" ht="22.8" customHeight="1">
      <c r="A197" s="12"/>
      <c r="B197" s="204"/>
      <c r="C197" s="205"/>
      <c r="D197" s="206" t="s">
        <v>70</v>
      </c>
      <c r="E197" s="218" t="s">
        <v>128</v>
      </c>
      <c r="F197" s="218" t="s">
        <v>129</v>
      </c>
      <c r="G197" s="205"/>
      <c r="H197" s="205"/>
      <c r="I197" s="208"/>
      <c r="J197" s="219">
        <f>BK197</f>
        <v>0</v>
      </c>
      <c r="K197" s="205"/>
      <c r="L197" s="210"/>
      <c r="M197" s="211"/>
      <c r="N197" s="212"/>
      <c r="O197" s="212"/>
      <c r="P197" s="213">
        <f>SUM(P198:P199)</f>
        <v>0</v>
      </c>
      <c r="Q197" s="212"/>
      <c r="R197" s="213">
        <f>SUM(R198:R199)</f>
        <v>0</v>
      </c>
      <c r="S197" s="212"/>
      <c r="T197" s="214">
        <f>SUM(T198:T199)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5" t="s">
        <v>126</v>
      </c>
      <c r="AT197" s="216" t="s">
        <v>70</v>
      </c>
      <c r="AU197" s="216" t="s">
        <v>79</v>
      </c>
      <c r="AY197" s="215" t="s">
        <v>127</v>
      </c>
      <c r="BK197" s="217">
        <f>SUM(BK198:BK199)</f>
        <v>0</v>
      </c>
    </row>
    <row r="198" s="2" customFormat="1" ht="16.5" customHeight="1">
      <c r="A198" s="40"/>
      <c r="B198" s="41"/>
      <c r="C198" s="220" t="s">
        <v>515</v>
      </c>
      <c r="D198" s="220" t="s">
        <v>130</v>
      </c>
      <c r="E198" s="221" t="s">
        <v>160</v>
      </c>
      <c r="F198" s="222" t="s">
        <v>161</v>
      </c>
      <c r="G198" s="223" t="s">
        <v>1998</v>
      </c>
      <c r="H198" s="224">
        <v>1</v>
      </c>
      <c r="I198" s="225"/>
      <c r="J198" s="226">
        <f>ROUND(I198*H198,2)</f>
        <v>0</v>
      </c>
      <c r="K198" s="222" t="s">
        <v>697</v>
      </c>
      <c r="L198" s="46"/>
      <c r="M198" s="227" t="s">
        <v>19</v>
      </c>
      <c r="N198" s="228" t="s">
        <v>42</v>
      </c>
      <c r="O198" s="8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135</v>
      </c>
      <c r="AT198" s="231" t="s">
        <v>130</v>
      </c>
      <c r="AU198" s="231" t="s">
        <v>81</v>
      </c>
      <c r="AY198" s="19" t="s">
        <v>127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9" t="s">
        <v>79</v>
      </c>
      <c r="BK198" s="232">
        <f>ROUND(I198*H198,2)</f>
        <v>0</v>
      </c>
      <c r="BL198" s="19" t="s">
        <v>135</v>
      </c>
      <c r="BM198" s="231" t="s">
        <v>1999</v>
      </c>
    </row>
    <row r="199" s="2" customFormat="1">
      <c r="A199" s="40"/>
      <c r="B199" s="41"/>
      <c r="C199" s="42"/>
      <c r="D199" s="233" t="s">
        <v>137</v>
      </c>
      <c r="E199" s="42"/>
      <c r="F199" s="234" t="s">
        <v>161</v>
      </c>
      <c r="G199" s="42"/>
      <c r="H199" s="42"/>
      <c r="I199" s="138"/>
      <c r="J199" s="42"/>
      <c r="K199" s="42"/>
      <c r="L199" s="46"/>
      <c r="M199" s="283"/>
      <c r="N199" s="284"/>
      <c r="O199" s="285"/>
      <c r="P199" s="285"/>
      <c r="Q199" s="285"/>
      <c r="R199" s="285"/>
      <c r="S199" s="285"/>
      <c r="T199" s="286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137</v>
      </c>
      <c r="AU199" s="19" t="s">
        <v>81</v>
      </c>
    </row>
    <row r="200" s="2" customFormat="1" ht="6.96" customHeight="1">
      <c r="A200" s="40"/>
      <c r="B200" s="61"/>
      <c r="C200" s="62"/>
      <c r="D200" s="62"/>
      <c r="E200" s="62"/>
      <c r="F200" s="62"/>
      <c r="G200" s="62"/>
      <c r="H200" s="62"/>
      <c r="I200" s="168"/>
      <c r="J200" s="62"/>
      <c r="K200" s="62"/>
      <c r="L200" s="46"/>
      <c r="M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</row>
  </sheetData>
  <sheetProtection sheet="1" autoFilter="0" formatColumns="0" formatRows="0" objects="1" scenarios="1" spinCount="100000" saltValue="3cdo7QhmQGZbduxigY52mBRohwKUOvOtND9TronCDEcR0PFNCqif8s6JV4WUkI75usf/jcvbaBkNKLdHIzujxw==" hashValue="y3nKrEaEXmxDSqZtgYctbQIp4vxhaV4M1Gm/bsj8ScDVIw0oEJqWcf/mxkFiLOJxcLilYiDjxyjj6GsYpFaTqA==" algorithmName="SHA-512" password="CC35"/>
  <autoFilter ref="C85:K19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0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81</v>
      </c>
    </row>
    <row r="4" s="1" customFormat="1" ht="24.96" customHeight="1">
      <c r="B4" s="22"/>
      <c r="D4" s="134" t="s">
        <v>97</v>
      </c>
      <c r="I4" s="130"/>
      <c r="L4" s="22"/>
      <c r="M4" s="135" t="s">
        <v>10</v>
      </c>
      <c r="AT4" s="19" t="s">
        <v>4</v>
      </c>
    </row>
    <row r="5" s="1" customFormat="1" ht="6.96" customHeight="1">
      <c r="B5" s="22"/>
      <c r="I5" s="130"/>
      <c r="L5" s="22"/>
    </row>
    <row r="6" s="1" customFormat="1" ht="12" customHeight="1">
      <c r="B6" s="22"/>
      <c r="D6" s="136" t="s">
        <v>16</v>
      </c>
      <c r="I6" s="130"/>
      <c r="L6" s="22"/>
    </row>
    <row r="7" s="1" customFormat="1" ht="16.5" customHeight="1">
      <c r="B7" s="22"/>
      <c r="E7" s="137" t="str">
        <f>'Rekapitulace stavby'!K6</f>
        <v>Za Černým mostem Y502, Praha 9, č. akce 999639</v>
      </c>
      <c r="F7" s="136"/>
      <c r="G7" s="136"/>
      <c r="H7" s="136"/>
      <c r="I7" s="130"/>
      <c r="L7" s="22"/>
    </row>
    <row r="8" s="2" customFormat="1" ht="12" customHeight="1">
      <c r="A8" s="40"/>
      <c r="B8" s="46"/>
      <c r="C8" s="40"/>
      <c r="D8" s="136" t="s">
        <v>98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0" t="s">
        <v>2000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10. 6. 2020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2001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1" t="s">
        <v>19</v>
      </c>
      <c r="F15" s="40"/>
      <c r="G15" s="40"/>
      <c r="H15" s="40"/>
      <c r="I15" s="142" t="s">
        <v>28</v>
      </c>
      <c r="J15" s="141" t="s">
        <v>2002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1" t="s">
        <v>22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">
        <v>19</v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1" t="s">
        <v>22</v>
      </c>
      <c r="F24" s="40"/>
      <c r="G24" s="40"/>
      <c r="H24" s="40"/>
      <c r="I24" s="142" t="s">
        <v>28</v>
      </c>
      <c r="J24" s="141" t="s">
        <v>19</v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6" t="s">
        <v>35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1" t="s">
        <v>37</v>
      </c>
      <c r="E30" s="40"/>
      <c r="F30" s="40"/>
      <c r="G30" s="40"/>
      <c r="H30" s="40"/>
      <c r="I30" s="138"/>
      <c r="J30" s="152">
        <f>ROUND(J87, 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3" t="s">
        <v>39</v>
      </c>
      <c r="G32" s="40"/>
      <c r="H32" s="40"/>
      <c r="I32" s="154" t="s">
        <v>38</v>
      </c>
      <c r="J32" s="153" t="s">
        <v>40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5" t="s">
        <v>41</v>
      </c>
      <c r="E33" s="136" t="s">
        <v>42</v>
      </c>
      <c r="F33" s="156">
        <f>ROUND((SUM(BE87:BE303)),  2)</f>
        <v>0</v>
      </c>
      <c r="G33" s="40"/>
      <c r="H33" s="40"/>
      <c r="I33" s="157">
        <v>0.20999999999999999</v>
      </c>
      <c r="J33" s="156">
        <f>ROUND(((SUM(BE87:BE303))*I33),  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6" t="s">
        <v>43</v>
      </c>
      <c r="F34" s="156">
        <f>ROUND((SUM(BF87:BF303)),  2)</f>
        <v>0</v>
      </c>
      <c r="G34" s="40"/>
      <c r="H34" s="40"/>
      <c r="I34" s="157">
        <v>0.14999999999999999</v>
      </c>
      <c r="J34" s="156">
        <f>ROUND(((SUM(BF87:BF303))*I34),  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6" t="s">
        <v>44</v>
      </c>
      <c r="F35" s="156">
        <f>ROUND((SUM(BG87:BG303)),  2)</f>
        <v>0</v>
      </c>
      <c r="G35" s="40"/>
      <c r="H35" s="40"/>
      <c r="I35" s="157">
        <v>0.20999999999999999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6" t="s">
        <v>45</v>
      </c>
      <c r="F36" s="156">
        <f>ROUND((SUM(BH87:BH303)),  2)</f>
        <v>0</v>
      </c>
      <c r="G36" s="40"/>
      <c r="H36" s="40"/>
      <c r="I36" s="157">
        <v>0.14999999999999999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6" t="s">
        <v>46</v>
      </c>
      <c r="F37" s="156">
        <f>ROUND((SUM(BI87:BI303)),  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2" t="str">
        <f>E7</f>
        <v>Za Černým mostem Y502, Praha 9, č. akce 999639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402 - Úprava trakčního vedení - nulového pole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142" t="s">
        <v>23</v>
      </c>
      <c r="J52" s="74" t="str">
        <f>IF(J12="","",J12)</f>
        <v>10. 6. 2020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/>
      </c>
      <c r="G54" s="42"/>
      <c r="H54" s="42"/>
      <c r="I54" s="142" t="s">
        <v>31</v>
      </c>
      <c r="J54" s="38" t="str">
        <f>E21</f>
        <v xml:space="preserve">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102</v>
      </c>
      <c r="D57" s="174"/>
      <c r="E57" s="174"/>
      <c r="F57" s="174"/>
      <c r="G57" s="174"/>
      <c r="H57" s="174"/>
      <c r="I57" s="175"/>
      <c r="J57" s="176" t="s">
        <v>103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69</v>
      </c>
      <c r="D59" s="42"/>
      <c r="E59" s="42"/>
      <c r="F59" s="42"/>
      <c r="G59" s="42"/>
      <c r="H59" s="42"/>
      <c r="I59" s="138"/>
      <c r="J59" s="104">
        <f>J87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="9" customFormat="1" ht="24.96" customHeight="1">
      <c r="A60" s="9"/>
      <c r="B60" s="178"/>
      <c r="C60" s="179"/>
      <c r="D60" s="180" t="s">
        <v>280</v>
      </c>
      <c r="E60" s="181"/>
      <c r="F60" s="181"/>
      <c r="G60" s="181"/>
      <c r="H60" s="181"/>
      <c r="I60" s="182"/>
      <c r="J60" s="183">
        <f>J88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281</v>
      </c>
      <c r="E61" s="188"/>
      <c r="F61" s="188"/>
      <c r="G61" s="188"/>
      <c r="H61" s="188"/>
      <c r="I61" s="189"/>
      <c r="J61" s="190">
        <f>J89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78"/>
      <c r="C62" s="179"/>
      <c r="D62" s="180" t="s">
        <v>626</v>
      </c>
      <c r="E62" s="181"/>
      <c r="F62" s="181"/>
      <c r="G62" s="181"/>
      <c r="H62" s="181"/>
      <c r="I62" s="182"/>
      <c r="J62" s="183">
        <f>J98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86"/>
      <c r="D63" s="187" t="s">
        <v>2003</v>
      </c>
      <c r="E63" s="188"/>
      <c r="F63" s="188"/>
      <c r="G63" s="188"/>
      <c r="H63" s="188"/>
      <c r="I63" s="189"/>
      <c r="J63" s="190">
        <f>J99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2004</v>
      </c>
      <c r="E64" s="188"/>
      <c r="F64" s="188"/>
      <c r="G64" s="188"/>
      <c r="H64" s="188"/>
      <c r="I64" s="189"/>
      <c r="J64" s="190">
        <f>J280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78"/>
      <c r="C65" s="179"/>
      <c r="D65" s="180" t="s">
        <v>2005</v>
      </c>
      <c r="E65" s="181"/>
      <c r="F65" s="181"/>
      <c r="G65" s="181"/>
      <c r="H65" s="181"/>
      <c r="I65" s="182"/>
      <c r="J65" s="183">
        <f>J293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5"/>
      <c r="C66" s="186"/>
      <c r="D66" s="187" t="s">
        <v>2006</v>
      </c>
      <c r="E66" s="188"/>
      <c r="F66" s="188"/>
      <c r="G66" s="188"/>
      <c r="H66" s="188"/>
      <c r="I66" s="189"/>
      <c r="J66" s="190">
        <f>J294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8"/>
      <c r="C67" s="179"/>
      <c r="D67" s="180" t="s">
        <v>2007</v>
      </c>
      <c r="E67" s="181"/>
      <c r="F67" s="181"/>
      <c r="G67" s="181"/>
      <c r="H67" s="181"/>
      <c r="I67" s="182"/>
      <c r="J67" s="183">
        <f>J299</f>
        <v>0</v>
      </c>
      <c r="K67" s="179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2" customFormat="1" ht="21.84" customHeight="1">
      <c r="A68" s="40"/>
      <c r="B68" s="41"/>
      <c r="C68" s="42"/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61"/>
      <c r="C69" s="62"/>
      <c r="D69" s="62"/>
      <c r="E69" s="62"/>
      <c r="F69" s="62"/>
      <c r="G69" s="62"/>
      <c r="H69" s="62"/>
      <c r="I69" s="168"/>
      <c r="J69" s="62"/>
      <c r="K69" s="6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="2" customFormat="1" ht="6.96" customHeight="1">
      <c r="A73" s="40"/>
      <c r="B73" s="63"/>
      <c r="C73" s="64"/>
      <c r="D73" s="64"/>
      <c r="E73" s="64"/>
      <c r="F73" s="64"/>
      <c r="G73" s="64"/>
      <c r="H73" s="64"/>
      <c r="I73" s="171"/>
      <c r="J73" s="64"/>
      <c r="K73" s="64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24.96" customHeight="1">
      <c r="A74" s="40"/>
      <c r="B74" s="41"/>
      <c r="C74" s="25" t="s">
        <v>111</v>
      </c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172" t="str">
        <f>E7</f>
        <v>Za Černým mostem Y502, Praha 9, č. akce 999639</v>
      </c>
      <c r="F77" s="34"/>
      <c r="G77" s="34"/>
      <c r="H77" s="34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98</v>
      </c>
      <c r="D78" s="42"/>
      <c r="E78" s="42"/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71" t="str">
        <f>E9</f>
        <v>SO 402 - Úprava trakčního vedení - nulového pole</v>
      </c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21</v>
      </c>
      <c r="D81" s="42"/>
      <c r="E81" s="42"/>
      <c r="F81" s="29" t="str">
        <f>F12</f>
        <v xml:space="preserve"> </v>
      </c>
      <c r="G81" s="42"/>
      <c r="H81" s="42"/>
      <c r="I81" s="142" t="s">
        <v>23</v>
      </c>
      <c r="J81" s="74" t="str">
        <f>IF(J12="","",J12)</f>
        <v>10. 6. 2020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/>
      </c>
      <c r="G83" s="42"/>
      <c r="H83" s="42"/>
      <c r="I83" s="142" t="s">
        <v>31</v>
      </c>
      <c r="J83" s="38" t="str">
        <f>E21</f>
        <v xml:space="preserve"> </v>
      </c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142" t="s">
        <v>34</v>
      </c>
      <c r="J84" s="38" t="str">
        <f>E24</f>
        <v xml:space="preserve"> </v>
      </c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0.32" customHeight="1">
      <c r="A85" s="40"/>
      <c r="B85" s="41"/>
      <c r="C85" s="42"/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1" customFormat="1" ht="29.28" customHeight="1">
      <c r="A86" s="192"/>
      <c r="B86" s="193"/>
      <c r="C86" s="194" t="s">
        <v>112</v>
      </c>
      <c r="D86" s="195" t="s">
        <v>56</v>
      </c>
      <c r="E86" s="195" t="s">
        <v>52</v>
      </c>
      <c r="F86" s="195" t="s">
        <v>53</v>
      </c>
      <c r="G86" s="195" t="s">
        <v>113</v>
      </c>
      <c r="H86" s="195" t="s">
        <v>114</v>
      </c>
      <c r="I86" s="196" t="s">
        <v>115</v>
      </c>
      <c r="J86" s="195" t="s">
        <v>103</v>
      </c>
      <c r="K86" s="197" t="s">
        <v>116</v>
      </c>
      <c r="L86" s="198"/>
      <c r="M86" s="94" t="s">
        <v>19</v>
      </c>
      <c r="N86" s="95" t="s">
        <v>41</v>
      </c>
      <c r="O86" s="95" t="s">
        <v>117</v>
      </c>
      <c r="P86" s="95" t="s">
        <v>118</v>
      </c>
      <c r="Q86" s="95" t="s">
        <v>119</v>
      </c>
      <c r="R86" s="95" t="s">
        <v>120</v>
      </c>
      <c r="S86" s="95" t="s">
        <v>121</v>
      </c>
      <c r="T86" s="96" t="s">
        <v>122</v>
      </c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</row>
    <row r="87" s="2" customFormat="1" ht="22.8" customHeight="1">
      <c r="A87" s="40"/>
      <c r="B87" s="41"/>
      <c r="C87" s="101" t="s">
        <v>123</v>
      </c>
      <c r="D87" s="42"/>
      <c r="E87" s="42"/>
      <c r="F87" s="42"/>
      <c r="G87" s="42"/>
      <c r="H87" s="42"/>
      <c r="I87" s="138"/>
      <c r="J87" s="199">
        <f>BK87</f>
        <v>0</v>
      </c>
      <c r="K87" s="42"/>
      <c r="L87" s="46"/>
      <c r="M87" s="97"/>
      <c r="N87" s="200"/>
      <c r="O87" s="98"/>
      <c r="P87" s="201">
        <f>P88+P98+P293+P299</f>
        <v>0</v>
      </c>
      <c r="Q87" s="98"/>
      <c r="R87" s="201">
        <f>R88+R98+R293+R299</f>
        <v>0</v>
      </c>
      <c r="S87" s="98"/>
      <c r="T87" s="202">
        <f>T88+T98+T293+T299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70</v>
      </c>
      <c r="AU87" s="19" t="s">
        <v>104</v>
      </c>
      <c r="BK87" s="203">
        <f>BK88+BK98+BK293+BK299</f>
        <v>0</v>
      </c>
    </row>
    <row r="88" s="12" customFormat="1" ht="25.92" customHeight="1">
      <c r="A88" s="12"/>
      <c r="B88" s="204"/>
      <c r="C88" s="205"/>
      <c r="D88" s="206" t="s">
        <v>70</v>
      </c>
      <c r="E88" s="207" t="s">
        <v>285</v>
      </c>
      <c r="F88" s="207" t="s">
        <v>286</v>
      </c>
      <c r="G88" s="205"/>
      <c r="H88" s="205"/>
      <c r="I88" s="208"/>
      <c r="J88" s="209">
        <f>BK88</f>
        <v>0</v>
      </c>
      <c r="K88" s="205"/>
      <c r="L88" s="210"/>
      <c r="M88" s="211"/>
      <c r="N88" s="212"/>
      <c r="O88" s="212"/>
      <c r="P88" s="213">
        <f>P89</f>
        <v>0</v>
      </c>
      <c r="Q88" s="212"/>
      <c r="R88" s="213">
        <f>R89</f>
        <v>0</v>
      </c>
      <c r="S88" s="212"/>
      <c r="T88" s="214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5" t="s">
        <v>79</v>
      </c>
      <c r="AT88" s="216" t="s">
        <v>70</v>
      </c>
      <c r="AU88" s="216" t="s">
        <v>71</v>
      </c>
      <c r="AY88" s="215" t="s">
        <v>127</v>
      </c>
      <c r="BK88" s="217">
        <f>BK89</f>
        <v>0</v>
      </c>
    </row>
    <row r="89" s="12" customFormat="1" ht="22.8" customHeight="1">
      <c r="A89" s="12"/>
      <c r="B89" s="204"/>
      <c r="C89" s="205"/>
      <c r="D89" s="206" t="s">
        <v>70</v>
      </c>
      <c r="E89" s="218" t="s">
        <v>79</v>
      </c>
      <c r="F89" s="218" t="s">
        <v>287</v>
      </c>
      <c r="G89" s="205"/>
      <c r="H89" s="205"/>
      <c r="I89" s="208"/>
      <c r="J89" s="219">
        <f>BK89</f>
        <v>0</v>
      </c>
      <c r="K89" s="205"/>
      <c r="L89" s="210"/>
      <c r="M89" s="211"/>
      <c r="N89" s="212"/>
      <c r="O89" s="212"/>
      <c r="P89" s="213">
        <f>SUM(P90:P97)</f>
        <v>0</v>
      </c>
      <c r="Q89" s="212"/>
      <c r="R89" s="213">
        <f>SUM(R90:R97)</f>
        <v>0</v>
      </c>
      <c r="S89" s="212"/>
      <c r="T89" s="214">
        <f>SUM(T90:T97)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5" t="s">
        <v>79</v>
      </c>
      <c r="AT89" s="216" t="s">
        <v>70</v>
      </c>
      <c r="AU89" s="216" t="s">
        <v>79</v>
      </c>
      <c r="AY89" s="215" t="s">
        <v>127</v>
      </c>
      <c r="BK89" s="217">
        <f>SUM(BK90:BK97)</f>
        <v>0</v>
      </c>
    </row>
    <row r="90" s="2" customFormat="1" ht="16.5" customHeight="1">
      <c r="A90" s="40"/>
      <c r="B90" s="41"/>
      <c r="C90" s="220" t="s">
        <v>79</v>
      </c>
      <c r="D90" s="220" t="s">
        <v>130</v>
      </c>
      <c r="E90" s="221" t="s">
        <v>2008</v>
      </c>
      <c r="F90" s="222" t="s">
        <v>2009</v>
      </c>
      <c r="G90" s="223" t="s">
        <v>2010</v>
      </c>
      <c r="H90" s="224">
        <v>65</v>
      </c>
      <c r="I90" s="225"/>
      <c r="J90" s="226">
        <f>ROUND(I90*H90,2)</f>
        <v>0</v>
      </c>
      <c r="K90" s="222" t="s">
        <v>19</v>
      </c>
      <c r="L90" s="46"/>
      <c r="M90" s="227" t="s">
        <v>19</v>
      </c>
      <c r="N90" s="228" t="s">
        <v>42</v>
      </c>
      <c r="O90" s="8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150</v>
      </c>
      <c r="AT90" s="231" t="s">
        <v>130</v>
      </c>
      <c r="AU90" s="231" t="s">
        <v>81</v>
      </c>
      <c r="AY90" s="19" t="s">
        <v>127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79</v>
      </c>
      <c r="BK90" s="232">
        <f>ROUND(I90*H90,2)</f>
        <v>0</v>
      </c>
      <c r="BL90" s="19" t="s">
        <v>150</v>
      </c>
      <c r="BM90" s="231" t="s">
        <v>2011</v>
      </c>
    </row>
    <row r="91" s="2" customFormat="1">
      <c r="A91" s="40"/>
      <c r="B91" s="41"/>
      <c r="C91" s="42"/>
      <c r="D91" s="233" t="s">
        <v>137</v>
      </c>
      <c r="E91" s="42"/>
      <c r="F91" s="234" t="s">
        <v>2009</v>
      </c>
      <c r="G91" s="42"/>
      <c r="H91" s="42"/>
      <c r="I91" s="138"/>
      <c r="J91" s="42"/>
      <c r="K91" s="42"/>
      <c r="L91" s="46"/>
      <c r="M91" s="235"/>
      <c r="N91" s="236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137</v>
      </c>
      <c r="AU91" s="19" t="s">
        <v>81</v>
      </c>
    </row>
    <row r="92" s="2" customFormat="1" ht="16.5" customHeight="1">
      <c r="A92" s="40"/>
      <c r="B92" s="41"/>
      <c r="C92" s="220" t="s">
        <v>81</v>
      </c>
      <c r="D92" s="220" t="s">
        <v>130</v>
      </c>
      <c r="E92" s="221" t="s">
        <v>2012</v>
      </c>
      <c r="F92" s="222" t="s">
        <v>2013</v>
      </c>
      <c r="G92" s="223" t="s">
        <v>2010</v>
      </c>
      <c r="H92" s="224">
        <v>95.090000000000003</v>
      </c>
      <c r="I92" s="225"/>
      <c r="J92" s="226">
        <f>ROUND(I92*H92,2)</f>
        <v>0</v>
      </c>
      <c r="K92" s="222" t="s">
        <v>19</v>
      </c>
      <c r="L92" s="46"/>
      <c r="M92" s="227" t="s">
        <v>19</v>
      </c>
      <c r="N92" s="228" t="s">
        <v>42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150</v>
      </c>
      <c r="AT92" s="231" t="s">
        <v>130</v>
      </c>
      <c r="AU92" s="231" t="s">
        <v>81</v>
      </c>
      <c r="AY92" s="19" t="s">
        <v>127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79</v>
      </c>
      <c r="BK92" s="232">
        <f>ROUND(I92*H92,2)</f>
        <v>0</v>
      </c>
      <c r="BL92" s="19" t="s">
        <v>150</v>
      </c>
      <c r="BM92" s="231" t="s">
        <v>2014</v>
      </c>
    </row>
    <row r="93" s="2" customFormat="1">
      <c r="A93" s="40"/>
      <c r="B93" s="41"/>
      <c r="C93" s="42"/>
      <c r="D93" s="233" t="s">
        <v>137</v>
      </c>
      <c r="E93" s="42"/>
      <c r="F93" s="234" t="s">
        <v>2013</v>
      </c>
      <c r="G93" s="42"/>
      <c r="H93" s="42"/>
      <c r="I93" s="138"/>
      <c r="J93" s="42"/>
      <c r="K93" s="42"/>
      <c r="L93" s="46"/>
      <c r="M93" s="235"/>
      <c r="N93" s="236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137</v>
      </c>
      <c r="AU93" s="19" t="s">
        <v>81</v>
      </c>
    </row>
    <row r="94" s="2" customFormat="1" ht="16.5" customHeight="1">
      <c r="A94" s="40"/>
      <c r="B94" s="41"/>
      <c r="C94" s="220" t="s">
        <v>145</v>
      </c>
      <c r="D94" s="220" t="s">
        <v>130</v>
      </c>
      <c r="E94" s="221" t="s">
        <v>2015</v>
      </c>
      <c r="F94" s="222" t="s">
        <v>2016</v>
      </c>
      <c r="G94" s="223" t="s">
        <v>2017</v>
      </c>
      <c r="H94" s="224">
        <v>130</v>
      </c>
      <c r="I94" s="225"/>
      <c r="J94" s="226">
        <f>ROUND(I94*H94,2)</f>
        <v>0</v>
      </c>
      <c r="K94" s="222" t="s">
        <v>19</v>
      </c>
      <c r="L94" s="46"/>
      <c r="M94" s="227" t="s">
        <v>19</v>
      </c>
      <c r="N94" s="228" t="s">
        <v>42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150</v>
      </c>
      <c r="AT94" s="231" t="s">
        <v>130</v>
      </c>
      <c r="AU94" s="231" t="s">
        <v>81</v>
      </c>
      <c r="AY94" s="19" t="s">
        <v>127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79</v>
      </c>
      <c r="BK94" s="232">
        <f>ROUND(I94*H94,2)</f>
        <v>0</v>
      </c>
      <c r="BL94" s="19" t="s">
        <v>150</v>
      </c>
      <c r="BM94" s="231" t="s">
        <v>2018</v>
      </c>
    </row>
    <row r="95" s="2" customFormat="1">
      <c r="A95" s="40"/>
      <c r="B95" s="41"/>
      <c r="C95" s="42"/>
      <c r="D95" s="233" t="s">
        <v>137</v>
      </c>
      <c r="E95" s="42"/>
      <c r="F95" s="234" t="s">
        <v>2016</v>
      </c>
      <c r="G95" s="42"/>
      <c r="H95" s="42"/>
      <c r="I95" s="138"/>
      <c r="J95" s="42"/>
      <c r="K95" s="42"/>
      <c r="L95" s="46"/>
      <c r="M95" s="235"/>
      <c r="N95" s="236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137</v>
      </c>
      <c r="AU95" s="19" t="s">
        <v>81</v>
      </c>
    </row>
    <row r="96" s="2" customFormat="1" ht="16.5" customHeight="1">
      <c r="A96" s="40"/>
      <c r="B96" s="41"/>
      <c r="C96" s="220" t="s">
        <v>150</v>
      </c>
      <c r="D96" s="220" t="s">
        <v>130</v>
      </c>
      <c r="E96" s="221" t="s">
        <v>2019</v>
      </c>
      <c r="F96" s="222" t="s">
        <v>2020</v>
      </c>
      <c r="G96" s="223" t="s">
        <v>2017</v>
      </c>
      <c r="H96" s="224">
        <v>130</v>
      </c>
      <c r="I96" s="225"/>
      <c r="J96" s="226">
        <f>ROUND(I96*H96,2)</f>
        <v>0</v>
      </c>
      <c r="K96" s="222" t="s">
        <v>19</v>
      </c>
      <c r="L96" s="46"/>
      <c r="M96" s="227" t="s">
        <v>19</v>
      </c>
      <c r="N96" s="228" t="s">
        <v>42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150</v>
      </c>
      <c r="AT96" s="231" t="s">
        <v>130</v>
      </c>
      <c r="AU96" s="231" t="s">
        <v>81</v>
      </c>
      <c r="AY96" s="19" t="s">
        <v>127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79</v>
      </c>
      <c r="BK96" s="232">
        <f>ROUND(I96*H96,2)</f>
        <v>0</v>
      </c>
      <c r="BL96" s="19" t="s">
        <v>150</v>
      </c>
      <c r="BM96" s="231" t="s">
        <v>2021</v>
      </c>
    </row>
    <row r="97" s="2" customFormat="1">
      <c r="A97" s="40"/>
      <c r="B97" s="41"/>
      <c r="C97" s="42"/>
      <c r="D97" s="233" t="s">
        <v>137</v>
      </c>
      <c r="E97" s="42"/>
      <c r="F97" s="234" t="s">
        <v>2020</v>
      </c>
      <c r="G97" s="42"/>
      <c r="H97" s="42"/>
      <c r="I97" s="138"/>
      <c r="J97" s="42"/>
      <c r="K97" s="42"/>
      <c r="L97" s="46"/>
      <c r="M97" s="235"/>
      <c r="N97" s="236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137</v>
      </c>
      <c r="AU97" s="19" t="s">
        <v>81</v>
      </c>
    </row>
    <row r="98" s="12" customFormat="1" ht="25.92" customHeight="1">
      <c r="A98" s="12"/>
      <c r="B98" s="204"/>
      <c r="C98" s="205"/>
      <c r="D98" s="206" t="s">
        <v>70</v>
      </c>
      <c r="E98" s="207" t="s">
        <v>1716</v>
      </c>
      <c r="F98" s="207" t="s">
        <v>1717</v>
      </c>
      <c r="G98" s="205"/>
      <c r="H98" s="205"/>
      <c r="I98" s="208"/>
      <c r="J98" s="209">
        <f>BK98</f>
        <v>0</v>
      </c>
      <c r="K98" s="205"/>
      <c r="L98" s="210"/>
      <c r="M98" s="211"/>
      <c r="N98" s="212"/>
      <c r="O98" s="212"/>
      <c r="P98" s="213">
        <f>P99+P280</f>
        <v>0</v>
      </c>
      <c r="Q98" s="212"/>
      <c r="R98" s="213">
        <f>R99+R280</f>
        <v>0</v>
      </c>
      <c r="S98" s="212"/>
      <c r="T98" s="214">
        <f>T99+T280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5" t="s">
        <v>81</v>
      </c>
      <c r="AT98" s="216" t="s">
        <v>70</v>
      </c>
      <c r="AU98" s="216" t="s">
        <v>71</v>
      </c>
      <c r="AY98" s="215" t="s">
        <v>127</v>
      </c>
      <c r="BK98" s="217">
        <f>BK99+BK280</f>
        <v>0</v>
      </c>
    </row>
    <row r="99" s="12" customFormat="1" ht="22.8" customHeight="1">
      <c r="A99" s="12"/>
      <c r="B99" s="204"/>
      <c r="C99" s="205"/>
      <c r="D99" s="206" t="s">
        <v>70</v>
      </c>
      <c r="E99" s="218" t="s">
        <v>2022</v>
      </c>
      <c r="F99" s="218" t="s">
        <v>2023</v>
      </c>
      <c r="G99" s="205"/>
      <c r="H99" s="205"/>
      <c r="I99" s="208"/>
      <c r="J99" s="219">
        <f>BK99</f>
        <v>0</v>
      </c>
      <c r="K99" s="205"/>
      <c r="L99" s="210"/>
      <c r="M99" s="211"/>
      <c r="N99" s="212"/>
      <c r="O99" s="212"/>
      <c r="P99" s="213">
        <f>SUM(P100:P279)</f>
        <v>0</v>
      </c>
      <c r="Q99" s="212"/>
      <c r="R99" s="213">
        <f>SUM(R100:R279)</f>
        <v>0</v>
      </c>
      <c r="S99" s="212"/>
      <c r="T99" s="214">
        <f>SUM(T100:T279)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5" t="s">
        <v>81</v>
      </c>
      <c r="AT99" s="216" t="s">
        <v>70</v>
      </c>
      <c r="AU99" s="216" t="s">
        <v>79</v>
      </c>
      <c r="AY99" s="215" t="s">
        <v>127</v>
      </c>
      <c r="BK99" s="217">
        <f>SUM(BK100:BK279)</f>
        <v>0</v>
      </c>
    </row>
    <row r="100" s="2" customFormat="1" ht="16.5" customHeight="1">
      <c r="A100" s="40"/>
      <c r="B100" s="41"/>
      <c r="C100" s="220" t="s">
        <v>126</v>
      </c>
      <c r="D100" s="220" t="s">
        <v>130</v>
      </c>
      <c r="E100" s="221" t="s">
        <v>2024</v>
      </c>
      <c r="F100" s="222" t="s">
        <v>2025</v>
      </c>
      <c r="G100" s="223" t="s">
        <v>747</v>
      </c>
      <c r="H100" s="224">
        <v>1300</v>
      </c>
      <c r="I100" s="225"/>
      <c r="J100" s="226">
        <f>ROUND(I100*H100,2)</f>
        <v>0</v>
      </c>
      <c r="K100" s="222" t="s">
        <v>19</v>
      </c>
      <c r="L100" s="46"/>
      <c r="M100" s="227" t="s">
        <v>19</v>
      </c>
      <c r="N100" s="228" t="s">
        <v>42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209</v>
      </c>
      <c r="AT100" s="231" t="s">
        <v>130</v>
      </c>
      <c r="AU100" s="231" t="s">
        <v>81</v>
      </c>
      <c r="AY100" s="19" t="s">
        <v>127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79</v>
      </c>
      <c r="BK100" s="232">
        <f>ROUND(I100*H100,2)</f>
        <v>0</v>
      </c>
      <c r="BL100" s="19" t="s">
        <v>209</v>
      </c>
      <c r="BM100" s="231" t="s">
        <v>2026</v>
      </c>
    </row>
    <row r="101" s="2" customFormat="1">
      <c r="A101" s="40"/>
      <c r="B101" s="41"/>
      <c r="C101" s="42"/>
      <c r="D101" s="233" t="s">
        <v>137</v>
      </c>
      <c r="E101" s="42"/>
      <c r="F101" s="234" t="s">
        <v>2025</v>
      </c>
      <c r="G101" s="42"/>
      <c r="H101" s="42"/>
      <c r="I101" s="138"/>
      <c r="J101" s="42"/>
      <c r="K101" s="42"/>
      <c r="L101" s="46"/>
      <c r="M101" s="235"/>
      <c r="N101" s="236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137</v>
      </c>
      <c r="AU101" s="19" t="s">
        <v>81</v>
      </c>
    </row>
    <row r="102" s="2" customFormat="1" ht="16.5" customHeight="1">
      <c r="A102" s="40"/>
      <c r="B102" s="41"/>
      <c r="C102" s="220" t="s">
        <v>159</v>
      </c>
      <c r="D102" s="220" t="s">
        <v>130</v>
      </c>
      <c r="E102" s="221" t="s">
        <v>2027</v>
      </c>
      <c r="F102" s="222" t="s">
        <v>2028</v>
      </c>
      <c r="G102" s="223" t="s">
        <v>1998</v>
      </c>
      <c r="H102" s="224">
        <v>16</v>
      </c>
      <c r="I102" s="225"/>
      <c r="J102" s="226">
        <f>ROUND(I102*H102,2)</f>
        <v>0</v>
      </c>
      <c r="K102" s="222" t="s">
        <v>19</v>
      </c>
      <c r="L102" s="46"/>
      <c r="M102" s="227" t="s">
        <v>19</v>
      </c>
      <c r="N102" s="228" t="s">
        <v>42</v>
      </c>
      <c r="O102" s="8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209</v>
      </c>
      <c r="AT102" s="231" t="s">
        <v>130</v>
      </c>
      <c r="AU102" s="231" t="s">
        <v>81</v>
      </c>
      <c r="AY102" s="19" t="s">
        <v>127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9" t="s">
        <v>79</v>
      </c>
      <c r="BK102" s="232">
        <f>ROUND(I102*H102,2)</f>
        <v>0</v>
      </c>
      <c r="BL102" s="19" t="s">
        <v>209</v>
      </c>
      <c r="BM102" s="231" t="s">
        <v>2029</v>
      </c>
    </row>
    <row r="103" s="2" customFormat="1">
      <c r="A103" s="40"/>
      <c r="B103" s="41"/>
      <c r="C103" s="42"/>
      <c r="D103" s="233" t="s">
        <v>137</v>
      </c>
      <c r="E103" s="42"/>
      <c r="F103" s="234" t="s">
        <v>2028</v>
      </c>
      <c r="G103" s="42"/>
      <c r="H103" s="42"/>
      <c r="I103" s="138"/>
      <c r="J103" s="42"/>
      <c r="K103" s="42"/>
      <c r="L103" s="46"/>
      <c r="M103" s="235"/>
      <c r="N103" s="23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137</v>
      </c>
      <c r="AU103" s="19" t="s">
        <v>81</v>
      </c>
    </row>
    <row r="104" s="2" customFormat="1" ht="16.5" customHeight="1">
      <c r="A104" s="40"/>
      <c r="B104" s="41"/>
      <c r="C104" s="220" t="s">
        <v>163</v>
      </c>
      <c r="D104" s="220" t="s">
        <v>130</v>
      </c>
      <c r="E104" s="221" t="s">
        <v>2030</v>
      </c>
      <c r="F104" s="222" t="s">
        <v>2031</v>
      </c>
      <c r="G104" s="223" t="s">
        <v>747</v>
      </c>
      <c r="H104" s="224">
        <v>1040</v>
      </c>
      <c r="I104" s="225"/>
      <c r="J104" s="226">
        <f>ROUND(I104*H104,2)</f>
        <v>0</v>
      </c>
      <c r="K104" s="222" t="s">
        <v>19</v>
      </c>
      <c r="L104" s="46"/>
      <c r="M104" s="227" t="s">
        <v>19</v>
      </c>
      <c r="N104" s="228" t="s">
        <v>42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209</v>
      </c>
      <c r="AT104" s="231" t="s">
        <v>130</v>
      </c>
      <c r="AU104" s="231" t="s">
        <v>81</v>
      </c>
      <c r="AY104" s="19" t="s">
        <v>127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79</v>
      </c>
      <c r="BK104" s="232">
        <f>ROUND(I104*H104,2)</f>
        <v>0</v>
      </c>
      <c r="BL104" s="19" t="s">
        <v>209</v>
      </c>
      <c r="BM104" s="231" t="s">
        <v>2032</v>
      </c>
    </row>
    <row r="105" s="2" customFormat="1">
      <c r="A105" s="40"/>
      <c r="B105" s="41"/>
      <c r="C105" s="42"/>
      <c r="D105" s="233" t="s">
        <v>137</v>
      </c>
      <c r="E105" s="42"/>
      <c r="F105" s="234" t="s">
        <v>2031</v>
      </c>
      <c r="G105" s="42"/>
      <c r="H105" s="42"/>
      <c r="I105" s="138"/>
      <c r="J105" s="42"/>
      <c r="K105" s="42"/>
      <c r="L105" s="46"/>
      <c r="M105" s="235"/>
      <c r="N105" s="236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137</v>
      </c>
      <c r="AU105" s="19" t="s">
        <v>81</v>
      </c>
    </row>
    <row r="106" s="2" customFormat="1" ht="16.5" customHeight="1">
      <c r="A106" s="40"/>
      <c r="B106" s="41"/>
      <c r="C106" s="220" t="s">
        <v>168</v>
      </c>
      <c r="D106" s="220" t="s">
        <v>130</v>
      </c>
      <c r="E106" s="221" t="s">
        <v>2033</v>
      </c>
      <c r="F106" s="222" t="s">
        <v>2034</v>
      </c>
      <c r="G106" s="223" t="s">
        <v>1998</v>
      </c>
      <c r="H106" s="224">
        <v>16</v>
      </c>
      <c r="I106" s="225"/>
      <c r="J106" s="226">
        <f>ROUND(I106*H106,2)</f>
        <v>0</v>
      </c>
      <c r="K106" s="222" t="s">
        <v>19</v>
      </c>
      <c r="L106" s="46"/>
      <c r="M106" s="227" t="s">
        <v>19</v>
      </c>
      <c r="N106" s="228" t="s">
        <v>42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209</v>
      </c>
      <c r="AT106" s="231" t="s">
        <v>130</v>
      </c>
      <c r="AU106" s="231" t="s">
        <v>81</v>
      </c>
      <c r="AY106" s="19" t="s">
        <v>127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9" t="s">
        <v>79</v>
      </c>
      <c r="BK106" s="232">
        <f>ROUND(I106*H106,2)</f>
        <v>0</v>
      </c>
      <c r="BL106" s="19" t="s">
        <v>209</v>
      </c>
      <c r="BM106" s="231" t="s">
        <v>2035</v>
      </c>
    </row>
    <row r="107" s="2" customFormat="1">
      <c r="A107" s="40"/>
      <c r="B107" s="41"/>
      <c r="C107" s="42"/>
      <c r="D107" s="233" t="s">
        <v>137</v>
      </c>
      <c r="E107" s="42"/>
      <c r="F107" s="234" t="s">
        <v>2034</v>
      </c>
      <c r="G107" s="42"/>
      <c r="H107" s="42"/>
      <c r="I107" s="138"/>
      <c r="J107" s="42"/>
      <c r="K107" s="42"/>
      <c r="L107" s="46"/>
      <c r="M107" s="235"/>
      <c r="N107" s="23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137</v>
      </c>
      <c r="AU107" s="19" t="s">
        <v>81</v>
      </c>
    </row>
    <row r="108" s="2" customFormat="1" ht="16.5" customHeight="1">
      <c r="A108" s="40"/>
      <c r="B108" s="41"/>
      <c r="C108" s="220" t="s">
        <v>172</v>
      </c>
      <c r="D108" s="220" t="s">
        <v>130</v>
      </c>
      <c r="E108" s="221" t="s">
        <v>2036</v>
      </c>
      <c r="F108" s="222" t="s">
        <v>2037</v>
      </c>
      <c r="G108" s="223" t="s">
        <v>1998</v>
      </c>
      <c r="H108" s="224">
        <v>4</v>
      </c>
      <c r="I108" s="225"/>
      <c r="J108" s="226">
        <f>ROUND(I108*H108,2)</f>
        <v>0</v>
      </c>
      <c r="K108" s="222" t="s">
        <v>19</v>
      </c>
      <c r="L108" s="46"/>
      <c r="M108" s="227" t="s">
        <v>19</v>
      </c>
      <c r="N108" s="228" t="s">
        <v>42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209</v>
      </c>
      <c r="AT108" s="231" t="s">
        <v>130</v>
      </c>
      <c r="AU108" s="231" t="s">
        <v>81</v>
      </c>
      <c r="AY108" s="19" t="s">
        <v>127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9" t="s">
        <v>79</v>
      </c>
      <c r="BK108" s="232">
        <f>ROUND(I108*H108,2)</f>
        <v>0</v>
      </c>
      <c r="BL108" s="19" t="s">
        <v>209</v>
      </c>
      <c r="BM108" s="231" t="s">
        <v>2038</v>
      </c>
    </row>
    <row r="109" s="2" customFormat="1">
      <c r="A109" s="40"/>
      <c r="B109" s="41"/>
      <c r="C109" s="42"/>
      <c r="D109" s="233" t="s">
        <v>137</v>
      </c>
      <c r="E109" s="42"/>
      <c r="F109" s="234" t="s">
        <v>2037</v>
      </c>
      <c r="G109" s="42"/>
      <c r="H109" s="42"/>
      <c r="I109" s="138"/>
      <c r="J109" s="42"/>
      <c r="K109" s="42"/>
      <c r="L109" s="46"/>
      <c r="M109" s="235"/>
      <c r="N109" s="23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137</v>
      </c>
      <c r="AU109" s="19" t="s">
        <v>81</v>
      </c>
    </row>
    <row r="110" s="2" customFormat="1" ht="16.5" customHeight="1">
      <c r="A110" s="40"/>
      <c r="B110" s="41"/>
      <c r="C110" s="220" t="s">
        <v>178</v>
      </c>
      <c r="D110" s="220" t="s">
        <v>130</v>
      </c>
      <c r="E110" s="221" t="s">
        <v>2039</v>
      </c>
      <c r="F110" s="222" t="s">
        <v>2040</v>
      </c>
      <c r="G110" s="223" t="s">
        <v>1998</v>
      </c>
      <c r="H110" s="224">
        <v>32</v>
      </c>
      <c r="I110" s="225"/>
      <c r="J110" s="226">
        <f>ROUND(I110*H110,2)</f>
        <v>0</v>
      </c>
      <c r="K110" s="222" t="s">
        <v>19</v>
      </c>
      <c r="L110" s="46"/>
      <c r="M110" s="227" t="s">
        <v>19</v>
      </c>
      <c r="N110" s="228" t="s">
        <v>42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209</v>
      </c>
      <c r="AT110" s="231" t="s">
        <v>130</v>
      </c>
      <c r="AU110" s="231" t="s">
        <v>81</v>
      </c>
      <c r="AY110" s="19" t="s">
        <v>127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79</v>
      </c>
      <c r="BK110" s="232">
        <f>ROUND(I110*H110,2)</f>
        <v>0</v>
      </c>
      <c r="BL110" s="19" t="s">
        <v>209</v>
      </c>
      <c r="BM110" s="231" t="s">
        <v>2041</v>
      </c>
    </row>
    <row r="111" s="2" customFormat="1">
      <c r="A111" s="40"/>
      <c r="B111" s="41"/>
      <c r="C111" s="42"/>
      <c r="D111" s="233" t="s">
        <v>137</v>
      </c>
      <c r="E111" s="42"/>
      <c r="F111" s="234" t="s">
        <v>2040</v>
      </c>
      <c r="G111" s="42"/>
      <c r="H111" s="42"/>
      <c r="I111" s="138"/>
      <c r="J111" s="42"/>
      <c r="K111" s="42"/>
      <c r="L111" s="46"/>
      <c r="M111" s="235"/>
      <c r="N111" s="236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137</v>
      </c>
      <c r="AU111" s="19" t="s">
        <v>81</v>
      </c>
    </row>
    <row r="112" s="2" customFormat="1" ht="16.5" customHeight="1">
      <c r="A112" s="40"/>
      <c r="B112" s="41"/>
      <c r="C112" s="220" t="s">
        <v>182</v>
      </c>
      <c r="D112" s="220" t="s">
        <v>130</v>
      </c>
      <c r="E112" s="221" t="s">
        <v>2042</v>
      </c>
      <c r="F112" s="222" t="s">
        <v>2043</v>
      </c>
      <c r="G112" s="223" t="s">
        <v>747</v>
      </c>
      <c r="H112" s="224">
        <v>1300</v>
      </c>
      <c r="I112" s="225"/>
      <c r="J112" s="226">
        <f>ROUND(I112*H112,2)</f>
        <v>0</v>
      </c>
      <c r="K112" s="222" t="s">
        <v>19</v>
      </c>
      <c r="L112" s="46"/>
      <c r="M112" s="227" t="s">
        <v>19</v>
      </c>
      <c r="N112" s="228" t="s">
        <v>42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209</v>
      </c>
      <c r="AT112" s="231" t="s">
        <v>130</v>
      </c>
      <c r="AU112" s="231" t="s">
        <v>81</v>
      </c>
      <c r="AY112" s="19" t="s">
        <v>127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79</v>
      </c>
      <c r="BK112" s="232">
        <f>ROUND(I112*H112,2)</f>
        <v>0</v>
      </c>
      <c r="BL112" s="19" t="s">
        <v>209</v>
      </c>
      <c r="BM112" s="231" t="s">
        <v>2044</v>
      </c>
    </row>
    <row r="113" s="2" customFormat="1">
      <c r="A113" s="40"/>
      <c r="B113" s="41"/>
      <c r="C113" s="42"/>
      <c r="D113" s="233" t="s">
        <v>137</v>
      </c>
      <c r="E113" s="42"/>
      <c r="F113" s="234" t="s">
        <v>2043</v>
      </c>
      <c r="G113" s="42"/>
      <c r="H113" s="42"/>
      <c r="I113" s="138"/>
      <c r="J113" s="42"/>
      <c r="K113" s="42"/>
      <c r="L113" s="46"/>
      <c r="M113" s="235"/>
      <c r="N113" s="23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137</v>
      </c>
      <c r="AU113" s="19" t="s">
        <v>81</v>
      </c>
    </row>
    <row r="114" s="2" customFormat="1" ht="16.5" customHeight="1">
      <c r="A114" s="40"/>
      <c r="B114" s="41"/>
      <c r="C114" s="220" t="s">
        <v>187</v>
      </c>
      <c r="D114" s="220" t="s">
        <v>130</v>
      </c>
      <c r="E114" s="221" t="s">
        <v>2045</v>
      </c>
      <c r="F114" s="222" t="s">
        <v>2046</v>
      </c>
      <c r="G114" s="223" t="s">
        <v>1998</v>
      </c>
      <c r="H114" s="224">
        <v>8</v>
      </c>
      <c r="I114" s="225"/>
      <c r="J114" s="226">
        <f>ROUND(I114*H114,2)</f>
        <v>0</v>
      </c>
      <c r="K114" s="222" t="s">
        <v>19</v>
      </c>
      <c r="L114" s="46"/>
      <c r="M114" s="227" t="s">
        <v>19</v>
      </c>
      <c r="N114" s="228" t="s">
        <v>42</v>
      </c>
      <c r="O114" s="8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209</v>
      </c>
      <c r="AT114" s="231" t="s">
        <v>130</v>
      </c>
      <c r="AU114" s="231" t="s">
        <v>81</v>
      </c>
      <c r="AY114" s="19" t="s">
        <v>127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9" t="s">
        <v>79</v>
      </c>
      <c r="BK114" s="232">
        <f>ROUND(I114*H114,2)</f>
        <v>0</v>
      </c>
      <c r="BL114" s="19" t="s">
        <v>209</v>
      </c>
      <c r="BM114" s="231" t="s">
        <v>2047</v>
      </c>
    </row>
    <row r="115" s="2" customFormat="1">
      <c r="A115" s="40"/>
      <c r="B115" s="41"/>
      <c r="C115" s="42"/>
      <c r="D115" s="233" t="s">
        <v>137</v>
      </c>
      <c r="E115" s="42"/>
      <c r="F115" s="234" t="s">
        <v>2046</v>
      </c>
      <c r="G115" s="42"/>
      <c r="H115" s="42"/>
      <c r="I115" s="138"/>
      <c r="J115" s="42"/>
      <c r="K115" s="42"/>
      <c r="L115" s="46"/>
      <c r="M115" s="235"/>
      <c r="N115" s="23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137</v>
      </c>
      <c r="AU115" s="19" t="s">
        <v>81</v>
      </c>
    </row>
    <row r="116" s="2" customFormat="1" ht="16.5" customHeight="1">
      <c r="A116" s="40"/>
      <c r="B116" s="41"/>
      <c r="C116" s="220" t="s">
        <v>193</v>
      </c>
      <c r="D116" s="220" t="s">
        <v>130</v>
      </c>
      <c r="E116" s="221" t="s">
        <v>2048</v>
      </c>
      <c r="F116" s="222" t="s">
        <v>2049</v>
      </c>
      <c r="G116" s="223" t="s">
        <v>2010</v>
      </c>
      <c r="H116" s="224">
        <v>30.09</v>
      </c>
      <c r="I116" s="225"/>
      <c r="J116" s="226">
        <f>ROUND(I116*H116,2)</f>
        <v>0</v>
      </c>
      <c r="K116" s="222" t="s">
        <v>19</v>
      </c>
      <c r="L116" s="46"/>
      <c r="M116" s="227" t="s">
        <v>19</v>
      </c>
      <c r="N116" s="228" t="s">
        <v>42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209</v>
      </c>
      <c r="AT116" s="231" t="s">
        <v>130</v>
      </c>
      <c r="AU116" s="231" t="s">
        <v>81</v>
      </c>
      <c r="AY116" s="19" t="s">
        <v>127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9" t="s">
        <v>79</v>
      </c>
      <c r="BK116" s="232">
        <f>ROUND(I116*H116,2)</f>
        <v>0</v>
      </c>
      <c r="BL116" s="19" t="s">
        <v>209</v>
      </c>
      <c r="BM116" s="231" t="s">
        <v>2050</v>
      </c>
    </row>
    <row r="117" s="2" customFormat="1">
      <c r="A117" s="40"/>
      <c r="B117" s="41"/>
      <c r="C117" s="42"/>
      <c r="D117" s="233" t="s">
        <v>137</v>
      </c>
      <c r="E117" s="42"/>
      <c r="F117" s="234" t="s">
        <v>2049</v>
      </c>
      <c r="G117" s="42"/>
      <c r="H117" s="42"/>
      <c r="I117" s="138"/>
      <c r="J117" s="42"/>
      <c r="K117" s="42"/>
      <c r="L117" s="46"/>
      <c r="M117" s="235"/>
      <c r="N117" s="23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137</v>
      </c>
      <c r="AU117" s="19" t="s">
        <v>81</v>
      </c>
    </row>
    <row r="118" s="2" customFormat="1" ht="16.5" customHeight="1">
      <c r="A118" s="40"/>
      <c r="B118" s="41"/>
      <c r="C118" s="220" t="s">
        <v>198</v>
      </c>
      <c r="D118" s="220" t="s">
        <v>130</v>
      </c>
      <c r="E118" s="221" t="s">
        <v>2051</v>
      </c>
      <c r="F118" s="222" t="s">
        <v>2052</v>
      </c>
      <c r="G118" s="223" t="s">
        <v>2053</v>
      </c>
      <c r="H118" s="224">
        <v>600</v>
      </c>
      <c r="I118" s="225"/>
      <c r="J118" s="226">
        <f>ROUND(I118*H118,2)</f>
        <v>0</v>
      </c>
      <c r="K118" s="222" t="s">
        <v>19</v>
      </c>
      <c r="L118" s="46"/>
      <c r="M118" s="227" t="s">
        <v>19</v>
      </c>
      <c r="N118" s="228" t="s">
        <v>42</v>
      </c>
      <c r="O118" s="8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209</v>
      </c>
      <c r="AT118" s="231" t="s">
        <v>130</v>
      </c>
      <c r="AU118" s="231" t="s">
        <v>81</v>
      </c>
      <c r="AY118" s="19" t="s">
        <v>127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9" t="s">
        <v>79</v>
      </c>
      <c r="BK118" s="232">
        <f>ROUND(I118*H118,2)</f>
        <v>0</v>
      </c>
      <c r="BL118" s="19" t="s">
        <v>209</v>
      </c>
      <c r="BM118" s="231" t="s">
        <v>2054</v>
      </c>
    </row>
    <row r="119" s="2" customFormat="1">
      <c r="A119" s="40"/>
      <c r="B119" s="41"/>
      <c r="C119" s="42"/>
      <c r="D119" s="233" t="s">
        <v>137</v>
      </c>
      <c r="E119" s="42"/>
      <c r="F119" s="234" t="s">
        <v>2052</v>
      </c>
      <c r="G119" s="42"/>
      <c r="H119" s="42"/>
      <c r="I119" s="138"/>
      <c r="J119" s="42"/>
      <c r="K119" s="42"/>
      <c r="L119" s="46"/>
      <c r="M119" s="235"/>
      <c r="N119" s="23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137</v>
      </c>
      <c r="AU119" s="19" t="s">
        <v>81</v>
      </c>
    </row>
    <row r="120" s="2" customFormat="1" ht="16.5" customHeight="1">
      <c r="A120" s="40"/>
      <c r="B120" s="41"/>
      <c r="C120" s="220" t="s">
        <v>8</v>
      </c>
      <c r="D120" s="220" t="s">
        <v>130</v>
      </c>
      <c r="E120" s="221" t="s">
        <v>2055</v>
      </c>
      <c r="F120" s="222" t="s">
        <v>2056</v>
      </c>
      <c r="G120" s="223" t="s">
        <v>1998</v>
      </c>
      <c r="H120" s="224">
        <v>4</v>
      </c>
      <c r="I120" s="225"/>
      <c r="J120" s="226">
        <f>ROUND(I120*H120,2)</f>
        <v>0</v>
      </c>
      <c r="K120" s="222" t="s">
        <v>19</v>
      </c>
      <c r="L120" s="46"/>
      <c r="M120" s="227" t="s">
        <v>19</v>
      </c>
      <c r="N120" s="228" t="s">
        <v>42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209</v>
      </c>
      <c r="AT120" s="231" t="s">
        <v>130</v>
      </c>
      <c r="AU120" s="231" t="s">
        <v>81</v>
      </c>
      <c r="AY120" s="19" t="s">
        <v>127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9" t="s">
        <v>79</v>
      </c>
      <c r="BK120" s="232">
        <f>ROUND(I120*H120,2)</f>
        <v>0</v>
      </c>
      <c r="BL120" s="19" t="s">
        <v>209</v>
      </c>
      <c r="BM120" s="231" t="s">
        <v>2057</v>
      </c>
    </row>
    <row r="121" s="2" customFormat="1">
      <c r="A121" s="40"/>
      <c r="B121" s="41"/>
      <c r="C121" s="42"/>
      <c r="D121" s="233" t="s">
        <v>137</v>
      </c>
      <c r="E121" s="42"/>
      <c r="F121" s="234" t="s">
        <v>2056</v>
      </c>
      <c r="G121" s="42"/>
      <c r="H121" s="42"/>
      <c r="I121" s="138"/>
      <c r="J121" s="42"/>
      <c r="K121" s="42"/>
      <c r="L121" s="46"/>
      <c r="M121" s="235"/>
      <c r="N121" s="23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137</v>
      </c>
      <c r="AU121" s="19" t="s">
        <v>81</v>
      </c>
    </row>
    <row r="122" s="2" customFormat="1" ht="16.5" customHeight="1">
      <c r="A122" s="40"/>
      <c r="B122" s="41"/>
      <c r="C122" s="220" t="s">
        <v>209</v>
      </c>
      <c r="D122" s="220" t="s">
        <v>130</v>
      </c>
      <c r="E122" s="221" t="s">
        <v>2058</v>
      </c>
      <c r="F122" s="222" t="s">
        <v>2059</v>
      </c>
      <c r="G122" s="223" t="s">
        <v>1998</v>
      </c>
      <c r="H122" s="224">
        <v>22</v>
      </c>
      <c r="I122" s="225"/>
      <c r="J122" s="226">
        <f>ROUND(I122*H122,2)</f>
        <v>0</v>
      </c>
      <c r="K122" s="222" t="s">
        <v>19</v>
      </c>
      <c r="L122" s="46"/>
      <c r="M122" s="227" t="s">
        <v>19</v>
      </c>
      <c r="N122" s="228" t="s">
        <v>42</v>
      </c>
      <c r="O122" s="8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209</v>
      </c>
      <c r="AT122" s="231" t="s">
        <v>130</v>
      </c>
      <c r="AU122" s="231" t="s">
        <v>81</v>
      </c>
      <c r="AY122" s="19" t="s">
        <v>127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9" t="s">
        <v>79</v>
      </c>
      <c r="BK122" s="232">
        <f>ROUND(I122*H122,2)</f>
        <v>0</v>
      </c>
      <c r="BL122" s="19" t="s">
        <v>209</v>
      </c>
      <c r="BM122" s="231" t="s">
        <v>2060</v>
      </c>
    </row>
    <row r="123" s="2" customFormat="1">
      <c r="A123" s="40"/>
      <c r="B123" s="41"/>
      <c r="C123" s="42"/>
      <c r="D123" s="233" t="s">
        <v>137</v>
      </c>
      <c r="E123" s="42"/>
      <c r="F123" s="234" t="s">
        <v>2059</v>
      </c>
      <c r="G123" s="42"/>
      <c r="H123" s="42"/>
      <c r="I123" s="138"/>
      <c r="J123" s="42"/>
      <c r="K123" s="42"/>
      <c r="L123" s="46"/>
      <c r="M123" s="235"/>
      <c r="N123" s="23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137</v>
      </c>
      <c r="AU123" s="19" t="s">
        <v>81</v>
      </c>
    </row>
    <row r="124" s="2" customFormat="1" ht="16.5" customHeight="1">
      <c r="A124" s="40"/>
      <c r="B124" s="41"/>
      <c r="C124" s="220" t="s">
        <v>213</v>
      </c>
      <c r="D124" s="220" t="s">
        <v>130</v>
      </c>
      <c r="E124" s="221" t="s">
        <v>2061</v>
      </c>
      <c r="F124" s="222" t="s">
        <v>2062</v>
      </c>
      <c r="G124" s="223" t="s">
        <v>1998</v>
      </c>
      <c r="H124" s="224">
        <v>1</v>
      </c>
      <c r="I124" s="225"/>
      <c r="J124" s="226">
        <f>ROUND(I124*H124,2)</f>
        <v>0</v>
      </c>
      <c r="K124" s="222" t="s">
        <v>19</v>
      </c>
      <c r="L124" s="46"/>
      <c r="M124" s="227" t="s">
        <v>19</v>
      </c>
      <c r="N124" s="228" t="s">
        <v>42</v>
      </c>
      <c r="O124" s="8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209</v>
      </c>
      <c r="AT124" s="231" t="s">
        <v>130</v>
      </c>
      <c r="AU124" s="231" t="s">
        <v>81</v>
      </c>
      <c r="AY124" s="19" t="s">
        <v>127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9" t="s">
        <v>79</v>
      </c>
      <c r="BK124" s="232">
        <f>ROUND(I124*H124,2)</f>
        <v>0</v>
      </c>
      <c r="BL124" s="19" t="s">
        <v>209</v>
      </c>
      <c r="BM124" s="231" t="s">
        <v>2063</v>
      </c>
    </row>
    <row r="125" s="2" customFormat="1">
      <c r="A125" s="40"/>
      <c r="B125" s="41"/>
      <c r="C125" s="42"/>
      <c r="D125" s="233" t="s">
        <v>137</v>
      </c>
      <c r="E125" s="42"/>
      <c r="F125" s="234" t="s">
        <v>2062</v>
      </c>
      <c r="G125" s="42"/>
      <c r="H125" s="42"/>
      <c r="I125" s="138"/>
      <c r="J125" s="42"/>
      <c r="K125" s="42"/>
      <c r="L125" s="46"/>
      <c r="M125" s="235"/>
      <c r="N125" s="23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137</v>
      </c>
      <c r="AU125" s="19" t="s">
        <v>81</v>
      </c>
    </row>
    <row r="126" s="2" customFormat="1" ht="16.5" customHeight="1">
      <c r="A126" s="40"/>
      <c r="B126" s="41"/>
      <c r="C126" s="220" t="s">
        <v>220</v>
      </c>
      <c r="D126" s="220" t="s">
        <v>130</v>
      </c>
      <c r="E126" s="221" t="s">
        <v>2064</v>
      </c>
      <c r="F126" s="222" t="s">
        <v>2065</v>
      </c>
      <c r="G126" s="223" t="s">
        <v>1998</v>
      </c>
      <c r="H126" s="224">
        <v>4</v>
      </c>
      <c r="I126" s="225"/>
      <c r="J126" s="226">
        <f>ROUND(I126*H126,2)</f>
        <v>0</v>
      </c>
      <c r="K126" s="222" t="s">
        <v>19</v>
      </c>
      <c r="L126" s="46"/>
      <c r="M126" s="227" t="s">
        <v>19</v>
      </c>
      <c r="N126" s="228" t="s">
        <v>42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209</v>
      </c>
      <c r="AT126" s="231" t="s">
        <v>130</v>
      </c>
      <c r="AU126" s="231" t="s">
        <v>81</v>
      </c>
      <c r="AY126" s="19" t="s">
        <v>127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9" t="s">
        <v>79</v>
      </c>
      <c r="BK126" s="232">
        <f>ROUND(I126*H126,2)</f>
        <v>0</v>
      </c>
      <c r="BL126" s="19" t="s">
        <v>209</v>
      </c>
      <c r="BM126" s="231" t="s">
        <v>2066</v>
      </c>
    </row>
    <row r="127" s="2" customFormat="1">
      <c r="A127" s="40"/>
      <c r="B127" s="41"/>
      <c r="C127" s="42"/>
      <c r="D127" s="233" t="s">
        <v>137</v>
      </c>
      <c r="E127" s="42"/>
      <c r="F127" s="234" t="s">
        <v>2065</v>
      </c>
      <c r="G127" s="42"/>
      <c r="H127" s="42"/>
      <c r="I127" s="138"/>
      <c r="J127" s="42"/>
      <c r="K127" s="42"/>
      <c r="L127" s="46"/>
      <c r="M127" s="235"/>
      <c r="N127" s="23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137</v>
      </c>
      <c r="AU127" s="19" t="s">
        <v>81</v>
      </c>
    </row>
    <row r="128" s="2" customFormat="1" ht="16.5" customHeight="1">
      <c r="A128" s="40"/>
      <c r="B128" s="41"/>
      <c r="C128" s="220" t="s">
        <v>225</v>
      </c>
      <c r="D128" s="220" t="s">
        <v>130</v>
      </c>
      <c r="E128" s="221" t="s">
        <v>2067</v>
      </c>
      <c r="F128" s="222" t="s">
        <v>2068</v>
      </c>
      <c r="G128" s="223" t="s">
        <v>2069</v>
      </c>
      <c r="H128" s="224">
        <v>40</v>
      </c>
      <c r="I128" s="225"/>
      <c r="J128" s="226">
        <f>ROUND(I128*H128,2)</f>
        <v>0</v>
      </c>
      <c r="K128" s="222" t="s">
        <v>19</v>
      </c>
      <c r="L128" s="46"/>
      <c r="M128" s="227" t="s">
        <v>19</v>
      </c>
      <c r="N128" s="228" t="s">
        <v>42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209</v>
      </c>
      <c r="AT128" s="231" t="s">
        <v>130</v>
      </c>
      <c r="AU128" s="231" t="s">
        <v>81</v>
      </c>
      <c r="AY128" s="19" t="s">
        <v>127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9" t="s">
        <v>79</v>
      </c>
      <c r="BK128" s="232">
        <f>ROUND(I128*H128,2)</f>
        <v>0</v>
      </c>
      <c r="BL128" s="19" t="s">
        <v>209</v>
      </c>
      <c r="BM128" s="231" t="s">
        <v>2070</v>
      </c>
    </row>
    <row r="129" s="2" customFormat="1">
      <c r="A129" s="40"/>
      <c r="B129" s="41"/>
      <c r="C129" s="42"/>
      <c r="D129" s="233" t="s">
        <v>137</v>
      </c>
      <c r="E129" s="42"/>
      <c r="F129" s="234" t="s">
        <v>2068</v>
      </c>
      <c r="G129" s="42"/>
      <c r="H129" s="42"/>
      <c r="I129" s="138"/>
      <c r="J129" s="42"/>
      <c r="K129" s="42"/>
      <c r="L129" s="46"/>
      <c r="M129" s="235"/>
      <c r="N129" s="23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137</v>
      </c>
      <c r="AU129" s="19" t="s">
        <v>81</v>
      </c>
    </row>
    <row r="130" s="2" customFormat="1" ht="21.75" customHeight="1">
      <c r="A130" s="40"/>
      <c r="B130" s="41"/>
      <c r="C130" s="220" t="s">
        <v>231</v>
      </c>
      <c r="D130" s="220" t="s">
        <v>130</v>
      </c>
      <c r="E130" s="221" t="s">
        <v>2071</v>
      </c>
      <c r="F130" s="222" t="s">
        <v>2072</v>
      </c>
      <c r="G130" s="223" t="s">
        <v>1998</v>
      </c>
      <c r="H130" s="224">
        <v>1</v>
      </c>
      <c r="I130" s="225"/>
      <c r="J130" s="226">
        <f>ROUND(I130*H130,2)</f>
        <v>0</v>
      </c>
      <c r="K130" s="222" t="s">
        <v>19</v>
      </c>
      <c r="L130" s="46"/>
      <c r="M130" s="227" t="s">
        <v>19</v>
      </c>
      <c r="N130" s="228" t="s">
        <v>42</v>
      </c>
      <c r="O130" s="8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209</v>
      </c>
      <c r="AT130" s="231" t="s">
        <v>130</v>
      </c>
      <c r="AU130" s="231" t="s">
        <v>81</v>
      </c>
      <c r="AY130" s="19" t="s">
        <v>127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9" t="s">
        <v>79</v>
      </c>
      <c r="BK130" s="232">
        <f>ROUND(I130*H130,2)</f>
        <v>0</v>
      </c>
      <c r="BL130" s="19" t="s">
        <v>209</v>
      </c>
      <c r="BM130" s="231" t="s">
        <v>2073</v>
      </c>
    </row>
    <row r="131" s="2" customFormat="1">
      <c r="A131" s="40"/>
      <c r="B131" s="41"/>
      <c r="C131" s="42"/>
      <c r="D131" s="233" t="s">
        <v>137</v>
      </c>
      <c r="E131" s="42"/>
      <c r="F131" s="234" t="s">
        <v>2072</v>
      </c>
      <c r="G131" s="42"/>
      <c r="H131" s="42"/>
      <c r="I131" s="138"/>
      <c r="J131" s="42"/>
      <c r="K131" s="42"/>
      <c r="L131" s="46"/>
      <c r="M131" s="235"/>
      <c r="N131" s="23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137</v>
      </c>
      <c r="AU131" s="19" t="s">
        <v>81</v>
      </c>
    </row>
    <row r="132" s="2" customFormat="1" ht="16.5" customHeight="1">
      <c r="A132" s="40"/>
      <c r="B132" s="41"/>
      <c r="C132" s="220" t="s">
        <v>7</v>
      </c>
      <c r="D132" s="220" t="s">
        <v>130</v>
      </c>
      <c r="E132" s="221" t="s">
        <v>2074</v>
      </c>
      <c r="F132" s="222" t="s">
        <v>2075</v>
      </c>
      <c r="G132" s="223" t="s">
        <v>1998</v>
      </c>
      <c r="H132" s="224">
        <v>2</v>
      </c>
      <c r="I132" s="225"/>
      <c r="J132" s="226">
        <f>ROUND(I132*H132,2)</f>
        <v>0</v>
      </c>
      <c r="K132" s="222" t="s">
        <v>19</v>
      </c>
      <c r="L132" s="46"/>
      <c r="M132" s="227" t="s">
        <v>19</v>
      </c>
      <c r="N132" s="228" t="s">
        <v>42</v>
      </c>
      <c r="O132" s="8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209</v>
      </c>
      <c r="AT132" s="231" t="s">
        <v>130</v>
      </c>
      <c r="AU132" s="231" t="s">
        <v>81</v>
      </c>
      <c r="AY132" s="19" t="s">
        <v>127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9" t="s">
        <v>79</v>
      </c>
      <c r="BK132" s="232">
        <f>ROUND(I132*H132,2)</f>
        <v>0</v>
      </c>
      <c r="BL132" s="19" t="s">
        <v>209</v>
      </c>
      <c r="BM132" s="231" t="s">
        <v>2076</v>
      </c>
    </row>
    <row r="133" s="2" customFormat="1">
      <c r="A133" s="40"/>
      <c r="B133" s="41"/>
      <c r="C133" s="42"/>
      <c r="D133" s="233" t="s">
        <v>137</v>
      </c>
      <c r="E133" s="42"/>
      <c r="F133" s="234" t="s">
        <v>2075</v>
      </c>
      <c r="G133" s="42"/>
      <c r="H133" s="42"/>
      <c r="I133" s="138"/>
      <c r="J133" s="42"/>
      <c r="K133" s="42"/>
      <c r="L133" s="46"/>
      <c r="M133" s="235"/>
      <c r="N133" s="23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137</v>
      </c>
      <c r="AU133" s="19" t="s">
        <v>81</v>
      </c>
    </row>
    <row r="134" s="2" customFormat="1" ht="16.5" customHeight="1">
      <c r="A134" s="40"/>
      <c r="B134" s="41"/>
      <c r="C134" s="220" t="s">
        <v>242</v>
      </c>
      <c r="D134" s="220" t="s">
        <v>130</v>
      </c>
      <c r="E134" s="221" t="s">
        <v>2077</v>
      </c>
      <c r="F134" s="222" t="s">
        <v>2078</v>
      </c>
      <c r="G134" s="223" t="s">
        <v>1998</v>
      </c>
      <c r="H134" s="224">
        <v>1</v>
      </c>
      <c r="I134" s="225"/>
      <c r="J134" s="226">
        <f>ROUND(I134*H134,2)</f>
        <v>0</v>
      </c>
      <c r="K134" s="222" t="s">
        <v>19</v>
      </c>
      <c r="L134" s="46"/>
      <c r="M134" s="227" t="s">
        <v>19</v>
      </c>
      <c r="N134" s="228" t="s">
        <v>42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209</v>
      </c>
      <c r="AT134" s="231" t="s">
        <v>130</v>
      </c>
      <c r="AU134" s="231" t="s">
        <v>81</v>
      </c>
      <c r="AY134" s="19" t="s">
        <v>127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9" t="s">
        <v>79</v>
      </c>
      <c r="BK134" s="232">
        <f>ROUND(I134*H134,2)</f>
        <v>0</v>
      </c>
      <c r="BL134" s="19" t="s">
        <v>209</v>
      </c>
      <c r="BM134" s="231" t="s">
        <v>2079</v>
      </c>
    </row>
    <row r="135" s="2" customFormat="1">
      <c r="A135" s="40"/>
      <c r="B135" s="41"/>
      <c r="C135" s="42"/>
      <c r="D135" s="233" t="s">
        <v>137</v>
      </c>
      <c r="E135" s="42"/>
      <c r="F135" s="234" t="s">
        <v>2078</v>
      </c>
      <c r="G135" s="42"/>
      <c r="H135" s="42"/>
      <c r="I135" s="138"/>
      <c r="J135" s="42"/>
      <c r="K135" s="42"/>
      <c r="L135" s="46"/>
      <c r="M135" s="235"/>
      <c r="N135" s="236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137</v>
      </c>
      <c r="AU135" s="19" t="s">
        <v>81</v>
      </c>
    </row>
    <row r="136" s="2" customFormat="1" ht="16.5" customHeight="1">
      <c r="A136" s="40"/>
      <c r="B136" s="41"/>
      <c r="C136" s="220" t="s">
        <v>266</v>
      </c>
      <c r="D136" s="220" t="s">
        <v>130</v>
      </c>
      <c r="E136" s="221" t="s">
        <v>2080</v>
      </c>
      <c r="F136" s="222" t="s">
        <v>2081</v>
      </c>
      <c r="G136" s="223" t="s">
        <v>747</v>
      </c>
      <c r="H136" s="224">
        <v>35.039999999999999</v>
      </c>
      <c r="I136" s="225"/>
      <c r="J136" s="226">
        <f>ROUND(I136*H136,2)</f>
        <v>0</v>
      </c>
      <c r="K136" s="222" t="s">
        <v>19</v>
      </c>
      <c r="L136" s="46"/>
      <c r="M136" s="227" t="s">
        <v>19</v>
      </c>
      <c r="N136" s="228" t="s">
        <v>42</v>
      </c>
      <c r="O136" s="8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209</v>
      </c>
      <c r="AT136" s="231" t="s">
        <v>130</v>
      </c>
      <c r="AU136" s="231" t="s">
        <v>81</v>
      </c>
      <c r="AY136" s="19" t="s">
        <v>127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9" t="s">
        <v>79</v>
      </c>
      <c r="BK136" s="232">
        <f>ROUND(I136*H136,2)</f>
        <v>0</v>
      </c>
      <c r="BL136" s="19" t="s">
        <v>209</v>
      </c>
      <c r="BM136" s="231" t="s">
        <v>2082</v>
      </c>
    </row>
    <row r="137" s="2" customFormat="1">
      <c r="A137" s="40"/>
      <c r="B137" s="41"/>
      <c r="C137" s="42"/>
      <c r="D137" s="233" t="s">
        <v>137</v>
      </c>
      <c r="E137" s="42"/>
      <c r="F137" s="234" t="s">
        <v>2081</v>
      </c>
      <c r="G137" s="42"/>
      <c r="H137" s="42"/>
      <c r="I137" s="138"/>
      <c r="J137" s="42"/>
      <c r="K137" s="42"/>
      <c r="L137" s="46"/>
      <c r="M137" s="235"/>
      <c r="N137" s="23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137</v>
      </c>
      <c r="AU137" s="19" t="s">
        <v>81</v>
      </c>
    </row>
    <row r="138" s="2" customFormat="1" ht="16.5" customHeight="1">
      <c r="A138" s="40"/>
      <c r="B138" s="41"/>
      <c r="C138" s="220" t="s">
        <v>406</v>
      </c>
      <c r="D138" s="220" t="s">
        <v>130</v>
      </c>
      <c r="E138" s="221" t="s">
        <v>2083</v>
      </c>
      <c r="F138" s="222" t="s">
        <v>2084</v>
      </c>
      <c r="G138" s="223" t="s">
        <v>1998</v>
      </c>
      <c r="H138" s="224">
        <v>1</v>
      </c>
      <c r="I138" s="225"/>
      <c r="J138" s="226">
        <f>ROUND(I138*H138,2)</f>
        <v>0</v>
      </c>
      <c r="K138" s="222" t="s">
        <v>19</v>
      </c>
      <c r="L138" s="46"/>
      <c r="M138" s="227" t="s">
        <v>19</v>
      </c>
      <c r="N138" s="228" t="s">
        <v>42</v>
      </c>
      <c r="O138" s="8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209</v>
      </c>
      <c r="AT138" s="231" t="s">
        <v>130</v>
      </c>
      <c r="AU138" s="231" t="s">
        <v>81</v>
      </c>
      <c r="AY138" s="19" t="s">
        <v>127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9" t="s">
        <v>79</v>
      </c>
      <c r="BK138" s="232">
        <f>ROUND(I138*H138,2)</f>
        <v>0</v>
      </c>
      <c r="BL138" s="19" t="s">
        <v>209</v>
      </c>
      <c r="BM138" s="231" t="s">
        <v>2085</v>
      </c>
    </row>
    <row r="139" s="2" customFormat="1">
      <c r="A139" s="40"/>
      <c r="B139" s="41"/>
      <c r="C139" s="42"/>
      <c r="D139" s="233" t="s">
        <v>137</v>
      </c>
      <c r="E139" s="42"/>
      <c r="F139" s="234" t="s">
        <v>2084</v>
      </c>
      <c r="G139" s="42"/>
      <c r="H139" s="42"/>
      <c r="I139" s="138"/>
      <c r="J139" s="42"/>
      <c r="K139" s="42"/>
      <c r="L139" s="46"/>
      <c r="M139" s="235"/>
      <c r="N139" s="236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137</v>
      </c>
      <c r="AU139" s="19" t="s">
        <v>81</v>
      </c>
    </row>
    <row r="140" s="2" customFormat="1" ht="16.5" customHeight="1">
      <c r="A140" s="40"/>
      <c r="B140" s="41"/>
      <c r="C140" s="220" t="s">
        <v>412</v>
      </c>
      <c r="D140" s="220" t="s">
        <v>130</v>
      </c>
      <c r="E140" s="221" t="s">
        <v>2086</v>
      </c>
      <c r="F140" s="222" t="s">
        <v>2087</v>
      </c>
      <c r="G140" s="223" t="s">
        <v>1998</v>
      </c>
      <c r="H140" s="224">
        <v>2</v>
      </c>
      <c r="I140" s="225"/>
      <c r="J140" s="226">
        <f>ROUND(I140*H140,2)</f>
        <v>0</v>
      </c>
      <c r="K140" s="222" t="s">
        <v>19</v>
      </c>
      <c r="L140" s="46"/>
      <c r="M140" s="227" t="s">
        <v>19</v>
      </c>
      <c r="N140" s="228" t="s">
        <v>42</v>
      </c>
      <c r="O140" s="8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1" t="s">
        <v>209</v>
      </c>
      <c r="AT140" s="231" t="s">
        <v>130</v>
      </c>
      <c r="AU140" s="231" t="s">
        <v>81</v>
      </c>
      <c r="AY140" s="19" t="s">
        <v>127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9" t="s">
        <v>79</v>
      </c>
      <c r="BK140" s="232">
        <f>ROUND(I140*H140,2)</f>
        <v>0</v>
      </c>
      <c r="BL140" s="19" t="s">
        <v>209</v>
      </c>
      <c r="BM140" s="231" t="s">
        <v>2088</v>
      </c>
    </row>
    <row r="141" s="2" customFormat="1">
      <c r="A141" s="40"/>
      <c r="B141" s="41"/>
      <c r="C141" s="42"/>
      <c r="D141" s="233" t="s">
        <v>137</v>
      </c>
      <c r="E141" s="42"/>
      <c r="F141" s="234" t="s">
        <v>2087</v>
      </c>
      <c r="G141" s="42"/>
      <c r="H141" s="42"/>
      <c r="I141" s="138"/>
      <c r="J141" s="42"/>
      <c r="K141" s="42"/>
      <c r="L141" s="46"/>
      <c r="M141" s="235"/>
      <c r="N141" s="236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137</v>
      </c>
      <c r="AU141" s="19" t="s">
        <v>81</v>
      </c>
    </row>
    <row r="142" s="2" customFormat="1" ht="16.5" customHeight="1">
      <c r="A142" s="40"/>
      <c r="B142" s="41"/>
      <c r="C142" s="220" t="s">
        <v>417</v>
      </c>
      <c r="D142" s="220" t="s">
        <v>130</v>
      </c>
      <c r="E142" s="221" t="s">
        <v>2089</v>
      </c>
      <c r="F142" s="222" t="s">
        <v>2090</v>
      </c>
      <c r="G142" s="223" t="s">
        <v>1998</v>
      </c>
      <c r="H142" s="224">
        <v>1</v>
      </c>
      <c r="I142" s="225"/>
      <c r="J142" s="226">
        <f>ROUND(I142*H142,2)</f>
        <v>0</v>
      </c>
      <c r="K142" s="222" t="s">
        <v>19</v>
      </c>
      <c r="L142" s="46"/>
      <c r="M142" s="227" t="s">
        <v>19</v>
      </c>
      <c r="N142" s="228" t="s">
        <v>42</v>
      </c>
      <c r="O142" s="8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209</v>
      </c>
      <c r="AT142" s="231" t="s">
        <v>130</v>
      </c>
      <c r="AU142" s="231" t="s">
        <v>81</v>
      </c>
      <c r="AY142" s="19" t="s">
        <v>127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9" t="s">
        <v>79</v>
      </c>
      <c r="BK142" s="232">
        <f>ROUND(I142*H142,2)</f>
        <v>0</v>
      </c>
      <c r="BL142" s="19" t="s">
        <v>209</v>
      </c>
      <c r="BM142" s="231" t="s">
        <v>2091</v>
      </c>
    </row>
    <row r="143" s="2" customFormat="1">
      <c r="A143" s="40"/>
      <c r="B143" s="41"/>
      <c r="C143" s="42"/>
      <c r="D143" s="233" t="s">
        <v>137</v>
      </c>
      <c r="E143" s="42"/>
      <c r="F143" s="234" t="s">
        <v>2090</v>
      </c>
      <c r="G143" s="42"/>
      <c r="H143" s="42"/>
      <c r="I143" s="138"/>
      <c r="J143" s="42"/>
      <c r="K143" s="42"/>
      <c r="L143" s="46"/>
      <c r="M143" s="235"/>
      <c r="N143" s="236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137</v>
      </c>
      <c r="AU143" s="19" t="s">
        <v>81</v>
      </c>
    </row>
    <row r="144" s="2" customFormat="1" ht="16.5" customHeight="1">
      <c r="A144" s="40"/>
      <c r="B144" s="41"/>
      <c r="C144" s="220" t="s">
        <v>422</v>
      </c>
      <c r="D144" s="220" t="s">
        <v>130</v>
      </c>
      <c r="E144" s="221" t="s">
        <v>2092</v>
      </c>
      <c r="F144" s="222" t="s">
        <v>2093</v>
      </c>
      <c r="G144" s="223" t="s">
        <v>1998</v>
      </c>
      <c r="H144" s="224">
        <v>1</v>
      </c>
      <c r="I144" s="225"/>
      <c r="J144" s="226">
        <f>ROUND(I144*H144,2)</f>
        <v>0</v>
      </c>
      <c r="K144" s="222" t="s">
        <v>19</v>
      </c>
      <c r="L144" s="46"/>
      <c r="M144" s="227" t="s">
        <v>19</v>
      </c>
      <c r="N144" s="228" t="s">
        <v>42</v>
      </c>
      <c r="O144" s="8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1" t="s">
        <v>209</v>
      </c>
      <c r="AT144" s="231" t="s">
        <v>130</v>
      </c>
      <c r="AU144" s="231" t="s">
        <v>81</v>
      </c>
      <c r="AY144" s="19" t="s">
        <v>127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9" t="s">
        <v>79</v>
      </c>
      <c r="BK144" s="232">
        <f>ROUND(I144*H144,2)</f>
        <v>0</v>
      </c>
      <c r="BL144" s="19" t="s">
        <v>209</v>
      </c>
      <c r="BM144" s="231" t="s">
        <v>2094</v>
      </c>
    </row>
    <row r="145" s="2" customFormat="1">
      <c r="A145" s="40"/>
      <c r="B145" s="41"/>
      <c r="C145" s="42"/>
      <c r="D145" s="233" t="s">
        <v>137</v>
      </c>
      <c r="E145" s="42"/>
      <c r="F145" s="234" t="s">
        <v>2093</v>
      </c>
      <c r="G145" s="42"/>
      <c r="H145" s="42"/>
      <c r="I145" s="138"/>
      <c r="J145" s="42"/>
      <c r="K145" s="42"/>
      <c r="L145" s="46"/>
      <c r="M145" s="235"/>
      <c r="N145" s="236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137</v>
      </c>
      <c r="AU145" s="19" t="s">
        <v>81</v>
      </c>
    </row>
    <row r="146" s="2" customFormat="1" ht="16.5" customHeight="1">
      <c r="A146" s="40"/>
      <c r="B146" s="41"/>
      <c r="C146" s="220" t="s">
        <v>427</v>
      </c>
      <c r="D146" s="220" t="s">
        <v>130</v>
      </c>
      <c r="E146" s="221" t="s">
        <v>2095</v>
      </c>
      <c r="F146" s="222" t="s">
        <v>2096</v>
      </c>
      <c r="G146" s="223" t="s">
        <v>1998</v>
      </c>
      <c r="H146" s="224">
        <v>1</v>
      </c>
      <c r="I146" s="225"/>
      <c r="J146" s="226">
        <f>ROUND(I146*H146,2)</f>
        <v>0</v>
      </c>
      <c r="K146" s="222" t="s">
        <v>19</v>
      </c>
      <c r="L146" s="46"/>
      <c r="M146" s="227" t="s">
        <v>19</v>
      </c>
      <c r="N146" s="228" t="s">
        <v>42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209</v>
      </c>
      <c r="AT146" s="231" t="s">
        <v>130</v>
      </c>
      <c r="AU146" s="231" t="s">
        <v>81</v>
      </c>
      <c r="AY146" s="19" t="s">
        <v>127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79</v>
      </c>
      <c r="BK146" s="232">
        <f>ROUND(I146*H146,2)</f>
        <v>0</v>
      </c>
      <c r="BL146" s="19" t="s">
        <v>209</v>
      </c>
      <c r="BM146" s="231" t="s">
        <v>2097</v>
      </c>
    </row>
    <row r="147" s="2" customFormat="1">
      <c r="A147" s="40"/>
      <c r="B147" s="41"/>
      <c r="C147" s="42"/>
      <c r="D147" s="233" t="s">
        <v>137</v>
      </c>
      <c r="E147" s="42"/>
      <c r="F147" s="234" t="s">
        <v>2096</v>
      </c>
      <c r="G147" s="42"/>
      <c r="H147" s="42"/>
      <c r="I147" s="138"/>
      <c r="J147" s="42"/>
      <c r="K147" s="42"/>
      <c r="L147" s="46"/>
      <c r="M147" s="235"/>
      <c r="N147" s="236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137</v>
      </c>
      <c r="AU147" s="19" t="s">
        <v>81</v>
      </c>
    </row>
    <row r="148" s="2" customFormat="1" ht="16.5" customHeight="1">
      <c r="A148" s="40"/>
      <c r="B148" s="41"/>
      <c r="C148" s="220" t="s">
        <v>433</v>
      </c>
      <c r="D148" s="220" t="s">
        <v>130</v>
      </c>
      <c r="E148" s="221" t="s">
        <v>2098</v>
      </c>
      <c r="F148" s="222" t="s">
        <v>2099</v>
      </c>
      <c r="G148" s="223" t="s">
        <v>1998</v>
      </c>
      <c r="H148" s="224">
        <v>2</v>
      </c>
      <c r="I148" s="225"/>
      <c r="J148" s="226">
        <f>ROUND(I148*H148,2)</f>
        <v>0</v>
      </c>
      <c r="K148" s="222" t="s">
        <v>19</v>
      </c>
      <c r="L148" s="46"/>
      <c r="M148" s="227" t="s">
        <v>19</v>
      </c>
      <c r="N148" s="228" t="s">
        <v>42</v>
      </c>
      <c r="O148" s="8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1" t="s">
        <v>209</v>
      </c>
      <c r="AT148" s="231" t="s">
        <v>130</v>
      </c>
      <c r="AU148" s="231" t="s">
        <v>81</v>
      </c>
      <c r="AY148" s="19" t="s">
        <v>127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9" t="s">
        <v>79</v>
      </c>
      <c r="BK148" s="232">
        <f>ROUND(I148*H148,2)</f>
        <v>0</v>
      </c>
      <c r="BL148" s="19" t="s">
        <v>209</v>
      </c>
      <c r="BM148" s="231" t="s">
        <v>2100</v>
      </c>
    </row>
    <row r="149" s="2" customFormat="1">
      <c r="A149" s="40"/>
      <c r="B149" s="41"/>
      <c r="C149" s="42"/>
      <c r="D149" s="233" t="s">
        <v>137</v>
      </c>
      <c r="E149" s="42"/>
      <c r="F149" s="234" t="s">
        <v>2099</v>
      </c>
      <c r="G149" s="42"/>
      <c r="H149" s="42"/>
      <c r="I149" s="138"/>
      <c r="J149" s="42"/>
      <c r="K149" s="42"/>
      <c r="L149" s="46"/>
      <c r="M149" s="235"/>
      <c r="N149" s="236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137</v>
      </c>
      <c r="AU149" s="19" t="s">
        <v>81</v>
      </c>
    </row>
    <row r="150" s="2" customFormat="1" ht="16.5" customHeight="1">
      <c r="A150" s="40"/>
      <c r="B150" s="41"/>
      <c r="C150" s="220" t="s">
        <v>439</v>
      </c>
      <c r="D150" s="220" t="s">
        <v>130</v>
      </c>
      <c r="E150" s="221" t="s">
        <v>2101</v>
      </c>
      <c r="F150" s="222" t="s">
        <v>2102</v>
      </c>
      <c r="G150" s="223" t="s">
        <v>2069</v>
      </c>
      <c r="H150" s="224">
        <v>32</v>
      </c>
      <c r="I150" s="225"/>
      <c r="J150" s="226">
        <f>ROUND(I150*H150,2)</f>
        <v>0</v>
      </c>
      <c r="K150" s="222" t="s">
        <v>19</v>
      </c>
      <c r="L150" s="46"/>
      <c r="M150" s="227" t="s">
        <v>19</v>
      </c>
      <c r="N150" s="228" t="s">
        <v>42</v>
      </c>
      <c r="O150" s="8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209</v>
      </c>
      <c r="AT150" s="231" t="s">
        <v>130</v>
      </c>
      <c r="AU150" s="231" t="s">
        <v>81</v>
      </c>
      <c r="AY150" s="19" t="s">
        <v>127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9" t="s">
        <v>79</v>
      </c>
      <c r="BK150" s="232">
        <f>ROUND(I150*H150,2)</f>
        <v>0</v>
      </c>
      <c r="BL150" s="19" t="s">
        <v>209</v>
      </c>
      <c r="BM150" s="231" t="s">
        <v>2103</v>
      </c>
    </row>
    <row r="151" s="2" customFormat="1">
      <c r="A151" s="40"/>
      <c r="B151" s="41"/>
      <c r="C151" s="42"/>
      <c r="D151" s="233" t="s">
        <v>137</v>
      </c>
      <c r="E151" s="42"/>
      <c r="F151" s="234" t="s">
        <v>2102</v>
      </c>
      <c r="G151" s="42"/>
      <c r="H151" s="42"/>
      <c r="I151" s="138"/>
      <c r="J151" s="42"/>
      <c r="K151" s="42"/>
      <c r="L151" s="46"/>
      <c r="M151" s="235"/>
      <c r="N151" s="236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137</v>
      </c>
      <c r="AU151" s="19" t="s">
        <v>81</v>
      </c>
    </row>
    <row r="152" s="2" customFormat="1" ht="16.5" customHeight="1">
      <c r="A152" s="40"/>
      <c r="B152" s="41"/>
      <c r="C152" s="220" t="s">
        <v>445</v>
      </c>
      <c r="D152" s="220" t="s">
        <v>130</v>
      </c>
      <c r="E152" s="221" t="s">
        <v>2104</v>
      </c>
      <c r="F152" s="222" t="s">
        <v>2105</v>
      </c>
      <c r="G152" s="223" t="s">
        <v>1998</v>
      </c>
      <c r="H152" s="224">
        <v>24</v>
      </c>
      <c r="I152" s="225"/>
      <c r="J152" s="226">
        <f>ROUND(I152*H152,2)</f>
        <v>0</v>
      </c>
      <c r="K152" s="222" t="s">
        <v>19</v>
      </c>
      <c r="L152" s="46"/>
      <c r="M152" s="227" t="s">
        <v>19</v>
      </c>
      <c r="N152" s="228" t="s">
        <v>42</v>
      </c>
      <c r="O152" s="8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209</v>
      </c>
      <c r="AT152" s="231" t="s">
        <v>130</v>
      </c>
      <c r="AU152" s="231" t="s">
        <v>81</v>
      </c>
      <c r="AY152" s="19" t="s">
        <v>127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9" t="s">
        <v>79</v>
      </c>
      <c r="BK152" s="232">
        <f>ROUND(I152*H152,2)</f>
        <v>0</v>
      </c>
      <c r="BL152" s="19" t="s">
        <v>209</v>
      </c>
      <c r="BM152" s="231" t="s">
        <v>2106</v>
      </c>
    </row>
    <row r="153" s="2" customFormat="1">
      <c r="A153" s="40"/>
      <c r="B153" s="41"/>
      <c r="C153" s="42"/>
      <c r="D153" s="233" t="s">
        <v>137</v>
      </c>
      <c r="E153" s="42"/>
      <c r="F153" s="234" t="s">
        <v>2105</v>
      </c>
      <c r="G153" s="42"/>
      <c r="H153" s="42"/>
      <c r="I153" s="138"/>
      <c r="J153" s="42"/>
      <c r="K153" s="42"/>
      <c r="L153" s="46"/>
      <c r="M153" s="235"/>
      <c r="N153" s="23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137</v>
      </c>
      <c r="AU153" s="19" t="s">
        <v>81</v>
      </c>
    </row>
    <row r="154" s="2" customFormat="1" ht="16.5" customHeight="1">
      <c r="A154" s="40"/>
      <c r="B154" s="41"/>
      <c r="C154" s="220" t="s">
        <v>452</v>
      </c>
      <c r="D154" s="220" t="s">
        <v>130</v>
      </c>
      <c r="E154" s="221" t="s">
        <v>2107</v>
      </c>
      <c r="F154" s="222" t="s">
        <v>2108</v>
      </c>
      <c r="G154" s="223" t="s">
        <v>1998</v>
      </c>
      <c r="H154" s="224">
        <v>24</v>
      </c>
      <c r="I154" s="225"/>
      <c r="J154" s="226">
        <f>ROUND(I154*H154,2)</f>
        <v>0</v>
      </c>
      <c r="K154" s="222" t="s">
        <v>19</v>
      </c>
      <c r="L154" s="46"/>
      <c r="M154" s="227" t="s">
        <v>19</v>
      </c>
      <c r="N154" s="228" t="s">
        <v>42</v>
      </c>
      <c r="O154" s="86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209</v>
      </c>
      <c r="AT154" s="231" t="s">
        <v>130</v>
      </c>
      <c r="AU154" s="231" t="s">
        <v>81</v>
      </c>
      <c r="AY154" s="19" t="s">
        <v>127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9" t="s">
        <v>79</v>
      </c>
      <c r="BK154" s="232">
        <f>ROUND(I154*H154,2)</f>
        <v>0</v>
      </c>
      <c r="BL154" s="19" t="s">
        <v>209</v>
      </c>
      <c r="BM154" s="231" t="s">
        <v>2109</v>
      </c>
    </row>
    <row r="155" s="2" customFormat="1">
      <c r="A155" s="40"/>
      <c r="B155" s="41"/>
      <c r="C155" s="42"/>
      <c r="D155" s="233" t="s">
        <v>137</v>
      </c>
      <c r="E155" s="42"/>
      <c r="F155" s="234" t="s">
        <v>2108</v>
      </c>
      <c r="G155" s="42"/>
      <c r="H155" s="42"/>
      <c r="I155" s="138"/>
      <c r="J155" s="42"/>
      <c r="K155" s="42"/>
      <c r="L155" s="46"/>
      <c r="M155" s="235"/>
      <c r="N155" s="236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137</v>
      </c>
      <c r="AU155" s="19" t="s">
        <v>81</v>
      </c>
    </row>
    <row r="156" s="2" customFormat="1" ht="16.5" customHeight="1">
      <c r="A156" s="40"/>
      <c r="B156" s="41"/>
      <c r="C156" s="220" t="s">
        <v>460</v>
      </c>
      <c r="D156" s="220" t="s">
        <v>130</v>
      </c>
      <c r="E156" s="221" t="s">
        <v>2110</v>
      </c>
      <c r="F156" s="222" t="s">
        <v>2111</v>
      </c>
      <c r="G156" s="223" t="s">
        <v>1998</v>
      </c>
      <c r="H156" s="224">
        <v>32</v>
      </c>
      <c r="I156" s="225"/>
      <c r="J156" s="226">
        <f>ROUND(I156*H156,2)</f>
        <v>0</v>
      </c>
      <c r="K156" s="222" t="s">
        <v>19</v>
      </c>
      <c r="L156" s="46"/>
      <c r="M156" s="227" t="s">
        <v>19</v>
      </c>
      <c r="N156" s="228" t="s">
        <v>42</v>
      </c>
      <c r="O156" s="8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1" t="s">
        <v>209</v>
      </c>
      <c r="AT156" s="231" t="s">
        <v>130</v>
      </c>
      <c r="AU156" s="231" t="s">
        <v>81</v>
      </c>
      <c r="AY156" s="19" t="s">
        <v>127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9" t="s">
        <v>79</v>
      </c>
      <c r="BK156" s="232">
        <f>ROUND(I156*H156,2)</f>
        <v>0</v>
      </c>
      <c r="BL156" s="19" t="s">
        <v>209</v>
      </c>
      <c r="BM156" s="231" t="s">
        <v>2112</v>
      </c>
    </row>
    <row r="157" s="2" customFormat="1">
      <c r="A157" s="40"/>
      <c r="B157" s="41"/>
      <c r="C157" s="42"/>
      <c r="D157" s="233" t="s">
        <v>137</v>
      </c>
      <c r="E157" s="42"/>
      <c r="F157" s="234" t="s">
        <v>2111</v>
      </c>
      <c r="G157" s="42"/>
      <c r="H157" s="42"/>
      <c r="I157" s="138"/>
      <c r="J157" s="42"/>
      <c r="K157" s="42"/>
      <c r="L157" s="46"/>
      <c r="M157" s="235"/>
      <c r="N157" s="236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137</v>
      </c>
      <c r="AU157" s="19" t="s">
        <v>81</v>
      </c>
    </row>
    <row r="158" s="2" customFormat="1" ht="16.5" customHeight="1">
      <c r="A158" s="40"/>
      <c r="B158" s="41"/>
      <c r="C158" s="220" t="s">
        <v>468</v>
      </c>
      <c r="D158" s="220" t="s">
        <v>130</v>
      </c>
      <c r="E158" s="221" t="s">
        <v>2113</v>
      </c>
      <c r="F158" s="222" t="s">
        <v>2114</v>
      </c>
      <c r="G158" s="223" t="s">
        <v>1998</v>
      </c>
      <c r="H158" s="224">
        <v>8</v>
      </c>
      <c r="I158" s="225"/>
      <c r="J158" s="226">
        <f>ROUND(I158*H158,2)</f>
        <v>0</v>
      </c>
      <c r="K158" s="222" t="s">
        <v>19</v>
      </c>
      <c r="L158" s="46"/>
      <c r="M158" s="227" t="s">
        <v>19</v>
      </c>
      <c r="N158" s="228" t="s">
        <v>42</v>
      </c>
      <c r="O158" s="86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209</v>
      </c>
      <c r="AT158" s="231" t="s">
        <v>130</v>
      </c>
      <c r="AU158" s="231" t="s">
        <v>81</v>
      </c>
      <c r="AY158" s="19" t="s">
        <v>127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9" t="s">
        <v>79</v>
      </c>
      <c r="BK158" s="232">
        <f>ROUND(I158*H158,2)</f>
        <v>0</v>
      </c>
      <c r="BL158" s="19" t="s">
        <v>209</v>
      </c>
      <c r="BM158" s="231" t="s">
        <v>2115</v>
      </c>
    </row>
    <row r="159" s="2" customFormat="1">
      <c r="A159" s="40"/>
      <c r="B159" s="41"/>
      <c r="C159" s="42"/>
      <c r="D159" s="233" t="s">
        <v>137</v>
      </c>
      <c r="E159" s="42"/>
      <c r="F159" s="234" t="s">
        <v>2114</v>
      </c>
      <c r="G159" s="42"/>
      <c r="H159" s="42"/>
      <c r="I159" s="138"/>
      <c r="J159" s="42"/>
      <c r="K159" s="42"/>
      <c r="L159" s="46"/>
      <c r="M159" s="235"/>
      <c r="N159" s="236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137</v>
      </c>
      <c r="AU159" s="19" t="s">
        <v>81</v>
      </c>
    </row>
    <row r="160" s="2" customFormat="1" ht="16.5" customHeight="1">
      <c r="A160" s="40"/>
      <c r="B160" s="41"/>
      <c r="C160" s="220" t="s">
        <v>475</v>
      </c>
      <c r="D160" s="220" t="s">
        <v>130</v>
      </c>
      <c r="E160" s="221" t="s">
        <v>2116</v>
      </c>
      <c r="F160" s="222" t="s">
        <v>2117</v>
      </c>
      <c r="G160" s="223" t="s">
        <v>1998</v>
      </c>
      <c r="H160" s="224">
        <v>4</v>
      </c>
      <c r="I160" s="225"/>
      <c r="J160" s="226">
        <f>ROUND(I160*H160,2)</f>
        <v>0</v>
      </c>
      <c r="K160" s="222" t="s">
        <v>19</v>
      </c>
      <c r="L160" s="46"/>
      <c r="M160" s="227" t="s">
        <v>19</v>
      </c>
      <c r="N160" s="228" t="s">
        <v>42</v>
      </c>
      <c r="O160" s="8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209</v>
      </c>
      <c r="AT160" s="231" t="s">
        <v>130</v>
      </c>
      <c r="AU160" s="231" t="s">
        <v>81</v>
      </c>
      <c r="AY160" s="19" t="s">
        <v>127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9" t="s">
        <v>79</v>
      </c>
      <c r="BK160" s="232">
        <f>ROUND(I160*H160,2)</f>
        <v>0</v>
      </c>
      <c r="BL160" s="19" t="s">
        <v>209</v>
      </c>
      <c r="BM160" s="231" t="s">
        <v>2118</v>
      </c>
    </row>
    <row r="161" s="2" customFormat="1">
      <c r="A161" s="40"/>
      <c r="B161" s="41"/>
      <c r="C161" s="42"/>
      <c r="D161" s="233" t="s">
        <v>137</v>
      </c>
      <c r="E161" s="42"/>
      <c r="F161" s="234" t="s">
        <v>2117</v>
      </c>
      <c r="G161" s="42"/>
      <c r="H161" s="42"/>
      <c r="I161" s="138"/>
      <c r="J161" s="42"/>
      <c r="K161" s="42"/>
      <c r="L161" s="46"/>
      <c r="M161" s="235"/>
      <c r="N161" s="236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137</v>
      </c>
      <c r="AU161" s="19" t="s">
        <v>81</v>
      </c>
    </row>
    <row r="162" s="2" customFormat="1" ht="16.5" customHeight="1">
      <c r="A162" s="40"/>
      <c r="B162" s="41"/>
      <c r="C162" s="220" t="s">
        <v>481</v>
      </c>
      <c r="D162" s="220" t="s">
        <v>130</v>
      </c>
      <c r="E162" s="221" t="s">
        <v>2119</v>
      </c>
      <c r="F162" s="222" t="s">
        <v>2120</v>
      </c>
      <c r="G162" s="223" t="s">
        <v>1998</v>
      </c>
      <c r="H162" s="224">
        <v>4</v>
      </c>
      <c r="I162" s="225"/>
      <c r="J162" s="226">
        <f>ROUND(I162*H162,2)</f>
        <v>0</v>
      </c>
      <c r="K162" s="222" t="s">
        <v>19</v>
      </c>
      <c r="L162" s="46"/>
      <c r="M162" s="227" t="s">
        <v>19</v>
      </c>
      <c r="N162" s="228" t="s">
        <v>42</v>
      </c>
      <c r="O162" s="8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209</v>
      </c>
      <c r="AT162" s="231" t="s">
        <v>130</v>
      </c>
      <c r="AU162" s="231" t="s">
        <v>81</v>
      </c>
      <c r="AY162" s="19" t="s">
        <v>127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9" t="s">
        <v>79</v>
      </c>
      <c r="BK162" s="232">
        <f>ROUND(I162*H162,2)</f>
        <v>0</v>
      </c>
      <c r="BL162" s="19" t="s">
        <v>209</v>
      </c>
      <c r="BM162" s="231" t="s">
        <v>2121</v>
      </c>
    </row>
    <row r="163" s="2" customFormat="1">
      <c r="A163" s="40"/>
      <c r="B163" s="41"/>
      <c r="C163" s="42"/>
      <c r="D163" s="233" t="s">
        <v>137</v>
      </c>
      <c r="E163" s="42"/>
      <c r="F163" s="234" t="s">
        <v>2120</v>
      </c>
      <c r="G163" s="42"/>
      <c r="H163" s="42"/>
      <c r="I163" s="138"/>
      <c r="J163" s="42"/>
      <c r="K163" s="42"/>
      <c r="L163" s="46"/>
      <c r="M163" s="235"/>
      <c r="N163" s="236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137</v>
      </c>
      <c r="AU163" s="19" t="s">
        <v>81</v>
      </c>
    </row>
    <row r="164" s="2" customFormat="1" ht="16.5" customHeight="1">
      <c r="A164" s="40"/>
      <c r="B164" s="41"/>
      <c r="C164" s="220" t="s">
        <v>487</v>
      </c>
      <c r="D164" s="220" t="s">
        <v>130</v>
      </c>
      <c r="E164" s="221" t="s">
        <v>2122</v>
      </c>
      <c r="F164" s="222" t="s">
        <v>2123</v>
      </c>
      <c r="G164" s="223" t="s">
        <v>1998</v>
      </c>
      <c r="H164" s="224">
        <v>8</v>
      </c>
      <c r="I164" s="225"/>
      <c r="J164" s="226">
        <f>ROUND(I164*H164,2)</f>
        <v>0</v>
      </c>
      <c r="K164" s="222" t="s">
        <v>19</v>
      </c>
      <c r="L164" s="46"/>
      <c r="M164" s="227" t="s">
        <v>19</v>
      </c>
      <c r="N164" s="228" t="s">
        <v>42</v>
      </c>
      <c r="O164" s="86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209</v>
      </c>
      <c r="AT164" s="231" t="s">
        <v>130</v>
      </c>
      <c r="AU164" s="231" t="s">
        <v>81</v>
      </c>
      <c r="AY164" s="19" t="s">
        <v>127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9" t="s">
        <v>79</v>
      </c>
      <c r="BK164" s="232">
        <f>ROUND(I164*H164,2)</f>
        <v>0</v>
      </c>
      <c r="BL164" s="19" t="s">
        <v>209</v>
      </c>
      <c r="BM164" s="231" t="s">
        <v>2124</v>
      </c>
    </row>
    <row r="165" s="2" customFormat="1">
      <c r="A165" s="40"/>
      <c r="B165" s="41"/>
      <c r="C165" s="42"/>
      <c r="D165" s="233" t="s">
        <v>137</v>
      </c>
      <c r="E165" s="42"/>
      <c r="F165" s="234" t="s">
        <v>2123</v>
      </c>
      <c r="G165" s="42"/>
      <c r="H165" s="42"/>
      <c r="I165" s="138"/>
      <c r="J165" s="42"/>
      <c r="K165" s="42"/>
      <c r="L165" s="46"/>
      <c r="M165" s="235"/>
      <c r="N165" s="236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137</v>
      </c>
      <c r="AU165" s="19" t="s">
        <v>81</v>
      </c>
    </row>
    <row r="166" s="2" customFormat="1" ht="16.5" customHeight="1">
      <c r="A166" s="40"/>
      <c r="B166" s="41"/>
      <c r="C166" s="220" t="s">
        <v>492</v>
      </c>
      <c r="D166" s="220" t="s">
        <v>130</v>
      </c>
      <c r="E166" s="221" t="s">
        <v>2125</v>
      </c>
      <c r="F166" s="222" t="s">
        <v>2126</v>
      </c>
      <c r="G166" s="223" t="s">
        <v>747</v>
      </c>
      <c r="H166" s="224">
        <v>210</v>
      </c>
      <c r="I166" s="225"/>
      <c r="J166" s="226">
        <f>ROUND(I166*H166,2)</f>
        <v>0</v>
      </c>
      <c r="K166" s="222" t="s">
        <v>19</v>
      </c>
      <c r="L166" s="46"/>
      <c r="M166" s="227" t="s">
        <v>19</v>
      </c>
      <c r="N166" s="228" t="s">
        <v>42</v>
      </c>
      <c r="O166" s="8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209</v>
      </c>
      <c r="AT166" s="231" t="s">
        <v>130</v>
      </c>
      <c r="AU166" s="231" t="s">
        <v>81</v>
      </c>
      <c r="AY166" s="19" t="s">
        <v>127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9" t="s">
        <v>79</v>
      </c>
      <c r="BK166" s="232">
        <f>ROUND(I166*H166,2)</f>
        <v>0</v>
      </c>
      <c r="BL166" s="19" t="s">
        <v>209</v>
      </c>
      <c r="BM166" s="231" t="s">
        <v>2127</v>
      </c>
    </row>
    <row r="167" s="2" customFormat="1">
      <c r="A167" s="40"/>
      <c r="B167" s="41"/>
      <c r="C167" s="42"/>
      <c r="D167" s="233" t="s">
        <v>137</v>
      </c>
      <c r="E167" s="42"/>
      <c r="F167" s="234" t="s">
        <v>2126</v>
      </c>
      <c r="G167" s="42"/>
      <c r="H167" s="42"/>
      <c r="I167" s="138"/>
      <c r="J167" s="42"/>
      <c r="K167" s="42"/>
      <c r="L167" s="46"/>
      <c r="M167" s="235"/>
      <c r="N167" s="236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137</v>
      </c>
      <c r="AU167" s="19" t="s">
        <v>81</v>
      </c>
    </row>
    <row r="168" s="2" customFormat="1" ht="16.5" customHeight="1">
      <c r="A168" s="40"/>
      <c r="B168" s="41"/>
      <c r="C168" s="220" t="s">
        <v>498</v>
      </c>
      <c r="D168" s="220" t="s">
        <v>130</v>
      </c>
      <c r="E168" s="221" t="s">
        <v>2128</v>
      </c>
      <c r="F168" s="222" t="s">
        <v>2129</v>
      </c>
      <c r="G168" s="223" t="s">
        <v>747</v>
      </c>
      <c r="H168" s="224">
        <v>210</v>
      </c>
      <c r="I168" s="225"/>
      <c r="J168" s="226">
        <f>ROUND(I168*H168,2)</f>
        <v>0</v>
      </c>
      <c r="K168" s="222" t="s">
        <v>19</v>
      </c>
      <c r="L168" s="46"/>
      <c r="M168" s="227" t="s">
        <v>19</v>
      </c>
      <c r="N168" s="228" t="s">
        <v>42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209</v>
      </c>
      <c r="AT168" s="231" t="s">
        <v>130</v>
      </c>
      <c r="AU168" s="231" t="s">
        <v>81</v>
      </c>
      <c r="AY168" s="19" t="s">
        <v>127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9" t="s">
        <v>79</v>
      </c>
      <c r="BK168" s="232">
        <f>ROUND(I168*H168,2)</f>
        <v>0</v>
      </c>
      <c r="BL168" s="19" t="s">
        <v>209</v>
      </c>
      <c r="BM168" s="231" t="s">
        <v>2130</v>
      </c>
    </row>
    <row r="169" s="2" customFormat="1">
      <c r="A169" s="40"/>
      <c r="B169" s="41"/>
      <c r="C169" s="42"/>
      <c r="D169" s="233" t="s">
        <v>137</v>
      </c>
      <c r="E169" s="42"/>
      <c r="F169" s="234" t="s">
        <v>2129</v>
      </c>
      <c r="G169" s="42"/>
      <c r="H169" s="42"/>
      <c r="I169" s="138"/>
      <c r="J169" s="42"/>
      <c r="K169" s="42"/>
      <c r="L169" s="46"/>
      <c r="M169" s="235"/>
      <c r="N169" s="236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137</v>
      </c>
      <c r="AU169" s="19" t="s">
        <v>81</v>
      </c>
    </row>
    <row r="170" s="2" customFormat="1" ht="16.5" customHeight="1">
      <c r="A170" s="40"/>
      <c r="B170" s="41"/>
      <c r="C170" s="220" t="s">
        <v>503</v>
      </c>
      <c r="D170" s="220" t="s">
        <v>130</v>
      </c>
      <c r="E170" s="221" t="s">
        <v>2131</v>
      </c>
      <c r="F170" s="222" t="s">
        <v>2132</v>
      </c>
      <c r="G170" s="223" t="s">
        <v>747</v>
      </c>
      <c r="H170" s="224">
        <v>520</v>
      </c>
      <c r="I170" s="225"/>
      <c r="J170" s="226">
        <f>ROUND(I170*H170,2)</f>
        <v>0</v>
      </c>
      <c r="K170" s="222" t="s">
        <v>19</v>
      </c>
      <c r="L170" s="46"/>
      <c r="M170" s="227" t="s">
        <v>19</v>
      </c>
      <c r="N170" s="228" t="s">
        <v>42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209</v>
      </c>
      <c r="AT170" s="231" t="s">
        <v>130</v>
      </c>
      <c r="AU170" s="231" t="s">
        <v>81</v>
      </c>
      <c r="AY170" s="19" t="s">
        <v>127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9" t="s">
        <v>79</v>
      </c>
      <c r="BK170" s="232">
        <f>ROUND(I170*H170,2)</f>
        <v>0</v>
      </c>
      <c r="BL170" s="19" t="s">
        <v>209</v>
      </c>
      <c r="BM170" s="231" t="s">
        <v>2133</v>
      </c>
    </row>
    <row r="171" s="2" customFormat="1">
      <c r="A171" s="40"/>
      <c r="B171" s="41"/>
      <c r="C171" s="42"/>
      <c r="D171" s="233" t="s">
        <v>137</v>
      </c>
      <c r="E171" s="42"/>
      <c r="F171" s="234" t="s">
        <v>2132</v>
      </c>
      <c r="G171" s="42"/>
      <c r="H171" s="42"/>
      <c r="I171" s="138"/>
      <c r="J171" s="42"/>
      <c r="K171" s="42"/>
      <c r="L171" s="46"/>
      <c r="M171" s="235"/>
      <c r="N171" s="236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137</v>
      </c>
      <c r="AU171" s="19" t="s">
        <v>81</v>
      </c>
    </row>
    <row r="172" s="2" customFormat="1" ht="16.5" customHeight="1">
      <c r="A172" s="40"/>
      <c r="B172" s="41"/>
      <c r="C172" s="220" t="s">
        <v>509</v>
      </c>
      <c r="D172" s="220" t="s">
        <v>130</v>
      </c>
      <c r="E172" s="221" t="s">
        <v>2134</v>
      </c>
      <c r="F172" s="222" t="s">
        <v>2135</v>
      </c>
      <c r="G172" s="223" t="s">
        <v>1998</v>
      </c>
      <c r="H172" s="224">
        <v>8</v>
      </c>
      <c r="I172" s="225"/>
      <c r="J172" s="226">
        <f>ROUND(I172*H172,2)</f>
        <v>0</v>
      </c>
      <c r="K172" s="222" t="s">
        <v>19</v>
      </c>
      <c r="L172" s="46"/>
      <c r="M172" s="227" t="s">
        <v>19</v>
      </c>
      <c r="N172" s="228" t="s">
        <v>42</v>
      </c>
      <c r="O172" s="8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209</v>
      </c>
      <c r="AT172" s="231" t="s">
        <v>130</v>
      </c>
      <c r="AU172" s="231" t="s">
        <v>81</v>
      </c>
      <c r="AY172" s="19" t="s">
        <v>127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9" t="s">
        <v>79</v>
      </c>
      <c r="BK172" s="232">
        <f>ROUND(I172*H172,2)</f>
        <v>0</v>
      </c>
      <c r="BL172" s="19" t="s">
        <v>209</v>
      </c>
      <c r="BM172" s="231" t="s">
        <v>2136</v>
      </c>
    </row>
    <row r="173" s="2" customFormat="1">
      <c r="A173" s="40"/>
      <c r="B173" s="41"/>
      <c r="C173" s="42"/>
      <c r="D173" s="233" t="s">
        <v>137</v>
      </c>
      <c r="E173" s="42"/>
      <c r="F173" s="234" t="s">
        <v>2135</v>
      </c>
      <c r="G173" s="42"/>
      <c r="H173" s="42"/>
      <c r="I173" s="138"/>
      <c r="J173" s="42"/>
      <c r="K173" s="42"/>
      <c r="L173" s="46"/>
      <c r="M173" s="235"/>
      <c r="N173" s="236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137</v>
      </c>
      <c r="AU173" s="19" t="s">
        <v>81</v>
      </c>
    </row>
    <row r="174" s="2" customFormat="1" ht="16.5" customHeight="1">
      <c r="A174" s="40"/>
      <c r="B174" s="41"/>
      <c r="C174" s="220" t="s">
        <v>515</v>
      </c>
      <c r="D174" s="220" t="s">
        <v>130</v>
      </c>
      <c r="E174" s="221" t="s">
        <v>2137</v>
      </c>
      <c r="F174" s="222" t="s">
        <v>2138</v>
      </c>
      <c r="G174" s="223" t="s">
        <v>1998</v>
      </c>
      <c r="H174" s="224">
        <v>4</v>
      </c>
      <c r="I174" s="225"/>
      <c r="J174" s="226">
        <f>ROUND(I174*H174,2)</f>
        <v>0</v>
      </c>
      <c r="K174" s="222" t="s">
        <v>19</v>
      </c>
      <c r="L174" s="46"/>
      <c r="M174" s="227" t="s">
        <v>19</v>
      </c>
      <c r="N174" s="228" t="s">
        <v>42</v>
      </c>
      <c r="O174" s="8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209</v>
      </c>
      <c r="AT174" s="231" t="s">
        <v>130</v>
      </c>
      <c r="AU174" s="231" t="s">
        <v>81</v>
      </c>
      <c r="AY174" s="19" t="s">
        <v>127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9" t="s">
        <v>79</v>
      </c>
      <c r="BK174" s="232">
        <f>ROUND(I174*H174,2)</f>
        <v>0</v>
      </c>
      <c r="BL174" s="19" t="s">
        <v>209</v>
      </c>
      <c r="BM174" s="231" t="s">
        <v>2139</v>
      </c>
    </row>
    <row r="175" s="2" customFormat="1">
      <c r="A175" s="40"/>
      <c r="B175" s="41"/>
      <c r="C175" s="42"/>
      <c r="D175" s="233" t="s">
        <v>137</v>
      </c>
      <c r="E175" s="42"/>
      <c r="F175" s="234" t="s">
        <v>2138</v>
      </c>
      <c r="G175" s="42"/>
      <c r="H175" s="42"/>
      <c r="I175" s="138"/>
      <c r="J175" s="42"/>
      <c r="K175" s="42"/>
      <c r="L175" s="46"/>
      <c r="M175" s="235"/>
      <c r="N175" s="236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137</v>
      </c>
      <c r="AU175" s="19" t="s">
        <v>81</v>
      </c>
    </row>
    <row r="176" s="2" customFormat="1" ht="16.5" customHeight="1">
      <c r="A176" s="40"/>
      <c r="B176" s="41"/>
      <c r="C176" s="220" t="s">
        <v>520</v>
      </c>
      <c r="D176" s="220" t="s">
        <v>130</v>
      </c>
      <c r="E176" s="221" t="s">
        <v>2140</v>
      </c>
      <c r="F176" s="222" t="s">
        <v>2141</v>
      </c>
      <c r="G176" s="223" t="s">
        <v>1998</v>
      </c>
      <c r="H176" s="224">
        <v>4</v>
      </c>
      <c r="I176" s="225"/>
      <c r="J176" s="226">
        <f>ROUND(I176*H176,2)</f>
        <v>0</v>
      </c>
      <c r="K176" s="222" t="s">
        <v>19</v>
      </c>
      <c r="L176" s="46"/>
      <c r="M176" s="227" t="s">
        <v>19</v>
      </c>
      <c r="N176" s="228" t="s">
        <v>42</v>
      </c>
      <c r="O176" s="86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1" t="s">
        <v>209</v>
      </c>
      <c r="AT176" s="231" t="s">
        <v>130</v>
      </c>
      <c r="AU176" s="231" t="s">
        <v>81</v>
      </c>
      <c r="AY176" s="19" t="s">
        <v>127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9" t="s">
        <v>79</v>
      </c>
      <c r="BK176" s="232">
        <f>ROUND(I176*H176,2)</f>
        <v>0</v>
      </c>
      <c r="BL176" s="19" t="s">
        <v>209</v>
      </c>
      <c r="BM176" s="231" t="s">
        <v>2142</v>
      </c>
    </row>
    <row r="177" s="2" customFormat="1">
      <c r="A177" s="40"/>
      <c r="B177" s="41"/>
      <c r="C177" s="42"/>
      <c r="D177" s="233" t="s">
        <v>137</v>
      </c>
      <c r="E177" s="42"/>
      <c r="F177" s="234" t="s">
        <v>2141</v>
      </c>
      <c r="G177" s="42"/>
      <c r="H177" s="42"/>
      <c r="I177" s="138"/>
      <c r="J177" s="42"/>
      <c r="K177" s="42"/>
      <c r="L177" s="46"/>
      <c r="M177" s="235"/>
      <c r="N177" s="236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137</v>
      </c>
      <c r="AU177" s="19" t="s">
        <v>81</v>
      </c>
    </row>
    <row r="178" s="2" customFormat="1" ht="16.5" customHeight="1">
      <c r="A178" s="40"/>
      <c r="B178" s="41"/>
      <c r="C178" s="220" t="s">
        <v>525</v>
      </c>
      <c r="D178" s="220" t="s">
        <v>130</v>
      </c>
      <c r="E178" s="221" t="s">
        <v>2143</v>
      </c>
      <c r="F178" s="222" t="s">
        <v>2144</v>
      </c>
      <c r="G178" s="223" t="s">
        <v>1998</v>
      </c>
      <c r="H178" s="224">
        <v>4</v>
      </c>
      <c r="I178" s="225"/>
      <c r="J178" s="226">
        <f>ROUND(I178*H178,2)</f>
        <v>0</v>
      </c>
      <c r="K178" s="222" t="s">
        <v>19</v>
      </c>
      <c r="L178" s="46"/>
      <c r="M178" s="227" t="s">
        <v>19</v>
      </c>
      <c r="N178" s="228" t="s">
        <v>42</v>
      </c>
      <c r="O178" s="86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1" t="s">
        <v>209</v>
      </c>
      <c r="AT178" s="231" t="s">
        <v>130</v>
      </c>
      <c r="AU178" s="231" t="s">
        <v>81</v>
      </c>
      <c r="AY178" s="19" t="s">
        <v>127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9" t="s">
        <v>79</v>
      </c>
      <c r="BK178" s="232">
        <f>ROUND(I178*H178,2)</f>
        <v>0</v>
      </c>
      <c r="BL178" s="19" t="s">
        <v>209</v>
      </c>
      <c r="BM178" s="231" t="s">
        <v>2145</v>
      </c>
    </row>
    <row r="179" s="2" customFormat="1">
      <c r="A179" s="40"/>
      <c r="B179" s="41"/>
      <c r="C179" s="42"/>
      <c r="D179" s="233" t="s">
        <v>137</v>
      </c>
      <c r="E179" s="42"/>
      <c r="F179" s="234" t="s">
        <v>2144</v>
      </c>
      <c r="G179" s="42"/>
      <c r="H179" s="42"/>
      <c r="I179" s="138"/>
      <c r="J179" s="42"/>
      <c r="K179" s="42"/>
      <c r="L179" s="46"/>
      <c r="M179" s="235"/>
      <c r="N179" s="236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137</v>
      </c>
      <c r="AU179" s="19" t="s">
        <v>81</v>
      </c>
    </row>
    <row r="180" s="2" customFormat="1" ht="16.5" customHeight="1">
      <c r="A180" s="40"/>
      <c r="B180" s="41"/>
      <c r="C180" s="220" t="s">
        <v>533</v>
      </c>
      <c r="D180" s="220" t="s">
        <v>130</v>
      </c>
      <c r="E180" s="221" t="s">
        <v>2146</v>
      </c>
      <c r="F180" s="222" t="s">
        <v>2147</v>
      </c>
      <c r="G180" s="223" t="s">
        <v>1998</v>
      </c>
      <c r="H180" s="224">
        <v>4</v>
      </c>
      <c r="I180" s="225"/>
      <c r="J180" s="226">
        <f>ROUND(I180*H180,2)</f>
        <v>0</v>
      </c>
      <c r="K180" s="222" t="s">
        <v>19</v>
      </c>
      <c r="L180" s="46"/>
      <c r="M180" s="227" t="s">
        <v>19</v>
      </c>
      <c r="N180" s="228" t="s">
        <v>42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209</v>
      </c>
      <c r="AT180" s="231" t="s">
        <v>130</v>
      </c>
      <c r="AU180" s="231" t="s">
        <v>81</v>
      </c>
      <c r="AY180" s="19" t="s">
        <v>127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9" t="s">
        <v>79</v>
      </c>
      <c r="BK180" s="232">
        <f>ROUND(I180*H180,2)</f>
        <v>0</v>
      </c>
      <c r="BL180" s="19" t="s">
        <v>209</v>
      </c>
      <c r="BM180" s="231" t="s">
        <v>2148</v>
      </c>
    </row>
    <row r="181" s="2" customFormat="1">
      <c r="A181" s="40"/>
      <c r="B181" s="41"/>
      <c r="C181" s="42"/>
      <c r="D181" s="233" t="s">
        <v>137</v>
      </c>
      <c r="E181" s="42"/>
      <c r="F181" s="234" t="s">
        <v>2147</v>
      </c>
      <c r="G181" s="42"/>
      <c r="H181" s="42"/>
      <c r="I181" s="138"/>
      <c r="J181" s="42"/>
      <c r="K181" s="42"/>
      <c r="L181" s="46"/>
      <c r="M181" s="235"/>
      <c r="N181" s="236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137</v>
      </c>
      <c r="AU181" s="19" t="s">
        <v>81</v>
      </c>
    </row>
    <row r="182" s="2" customFormat="1" ht="16.5" customHeight="1">
      <c r="A182" s="40"/>
      <c r="B182" s="41"/>
      <c r="C182" s="220" t="s">
        <v>545</v>
      </c>
      <c r="D182" s="220" t="s">
        <v>130</v>
      </c>
      <c r="E182" s="221" t="s">
        <v>2149</v>
      </c>
      <c r="F182" s="222" t="s">
        <v>2150</v>
      </c>
      <c r="G182" s="223" t="s">
        <v>747</v>
      </c>
      <c r="H182" s="224">
        <v>210</v>
      </c>
      <c r="I182" s="225"/>
      <c r="J182" s="226">
        <f>ROUND(I182*H182,2)</f>
        <v>0</v>
      </c>
      <c r="K182" s="222" t="s">
        <v>19</v>
      </c>
      <c r="L182" s="46"/>
      <c r="M182" s="227" t="s">
        <v>19</v>
      </c>
      <c r="N182" s="228" t="s">
        <v>42</v>
      </c>
      <c r="O182" s="8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1" t="s">
        <v>209</v>
      </c>
      <c r="AT182" s="231" t="s">
        <v>130</v>
      </c>
      <c r="AU182" s="231" t="s">
        <v>81</v>
      </c>
      <c r="AY182" s="19" t="s">
        <v>127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9" t="s">
        <v>79</v>
      </c>
      <c r="BK182" s="232">
        <f>ROUND(I182*H182,2)</f>
        <v>0</v>
      </c>
      <c r="BL182" s="19" t="s">
        <v>209</v>
      </c>
      <c r="BM182" s="231" t="s">
        <v>2151</v>
      </c>
    </row>
    <row r="183" s="2" customFormat="1">
      <c r="A183" s="40"/>
      <c r="B183" s="41"/>
      <c r="C183" s="42"/>
      <c r="D183" s="233" t="s">
        <v>137</v>
      </c>
      <c r="E183" s="42"/>
      <c r="F183" s="234" t="s">
        <v>2150</v>
      </c>
      <c r="G183" s="42"/>
      <c r="H183" s="42"/>
      <c r="I183" s="138"/>
      <c r="J183" s="42"/>
      <c r="K183" s="42"/>
      <c r="L183" s="46"/>
      <c r="M183" s="235"/>
      <c r="N183" s="236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137</v>
      </c>
      <c r="AU183" s="19" t="s">
        <v>81</v>
      </c>
    </row>
    <row r="184" s="2" customFormat="1" ht="16.5" customHeight="1">
      <c r="A184" s="40"/>
      <c r="B184" s="41"/>
      <c r="C184" s="220" t="s">
        <v>551</v>
      </c>
      <c r="D184" s="220" t="s">
        <v>130</v>
      </c>
      <c r="E184" s="221" t="s">
        <v>2152</v>
      </c>
      <c r="F184" s="222" t="s">
        <v>2153</v>
      </c>
      <c r="G184" s="223" t="s">
        <v>1998</v>
      </c>
      <c r="H184" s="224">
        <v>4</v>
      </c>
      <c r="I184" s="225"/>
      <c r="J184" s="226">
        <f>ROUND(I184*H184,2)</f>
        <v>0</v>
      </c>
      <c r="K184" s="222" t="s">
        <v>19</v>
      </c>
      <c r="L184" s="46"/>
      <c r="M184" s="227" t="s">
        <v>19</v>
      </c>
      <c r="N184" s="228" t="s">
        <v>42</v>
      </c>
      <c r="O184" s="86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1" t="s">
        <v>209</v>
      </c>
      <c r="AT184" s="231" t="s">
        <v>130</v>
      </c>
      <c r="AU184" s="231" t="s">
        <v>81</v>
      </c>
      <c r="AY184" s="19" t="s">
        <v>127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9" t="s">
        <v>79</v>
      </c>
      <c r="BK184" s="232">
        <f>ROUND(I184*H184,2)</f>
        <v>0</v>
      </c>
      <c r="BL184" s="19" t="s">
        <v>209</v>
      </c>
      <c r="BM184" s="231" t="s">
        <v>2154</v>
      </c>
    </row>
    <row r="185" s="2" customFormat="1">
      <c r="A185" s="40"/>
      <c r="B185" s="41"/>
      <c r="C185" s="42"/>
      <c r="D185" s="233" t="s">
        <v>137</v>
      </c>
      <c r="E185" s="42"/>
      <c r="F185" s="234" t="s">
        <v>2153</v>
      </c>
      <c r="G185" s="42"/>
      <c r="H185" s="42"/>
      <c r="I185" s="138"/>
      <c r="J185" s="42"/>
      <c r="K185" s="42"/>
      <c r="L185" s="46"/>
      <c r="M185" s="235"/>
      <c r="N185" s="236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137</v>
      </c>
      <c r="AU185" s="19" t="s">
        <v>81</v>
      </c>
    </row>
    <row r="186" s="2" customFormat="1" ht="16.5" customHeight="1">
      <c r="A186" s="40"/>
      <c r="B186" s="41"/>
      <c r="C186" s="220" t="s">
        <v>561</v>
      </c>
      <c r="D186" s="220" t="s">
        <v>130</v>
      </c>
      <c r="E186" s="221" t="s">
        <v>2155</v>
      </c>
      <c r="F186" s="222" t="s">
        <v>2156</v>
      </c>
      <c r="G186" s="223" t="s">
        <v>1998</v>
      </c>
      <c r="H186" s="224">
        <v>4</v>
      </c>
      <c r="I186" s="225"/>
      <c r="J186" s="226">
        <f>ROUND(I186*H186,2)</f>
        <v>0</v>
      </c>
      <c r="K186" s="222" t="s">
        <v>19</v>
      </c>
      <c r="L186" s="46"/>
      <c r="M186" s="227" t="s">
        <v>19</v>
      </c>
      <c r="N186" s="228" t="s">
        <v>42</v>
      </c>
      <c r="O186" s="8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209</v>
      </c>
      <c r="AT186" s="231" t="s">
        <v>130</v>
      </c>
      <c r="AU186" s="231" t="s">
        <v>81</v>
      </c>
      <c r="AY186" s="19" t="s">
        <v>127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9" t="s">
        <v>79</v>
      </c>
      <c r="BK186" s="232">
        <f>ROUND(I186*H186,2)</f>
        <v>0</v>
      </c>
      <c r="BL186" s="19" t="s">
        <v>209</v>
      </c>
      <c r="BM186" s="231" t="s">
        <v>2157</v>
      </c>
    </row>
    <row r="187" s="2" customFormat="1">
      <c r="A187" s="40"/>
      <c r="B187" s="41"/>
      <c r="C187" s="42"/>
      <c r="D187" s="233" t="s">
        <v>137</v>
      </c>
      <c r="E187" s="42"/>
      <c r="F187" s="234" t="s">
        <v>2156</v>
      </c>
      <c r="G187" s="42"/>
      <c r="H187" s="42"/>
      <c r="I187" s="138"/>
      <c r="J187" s="42"/>
      <c r="K187" s="42"/>
      <c r="L187" s="46"/>
      <c r="M187" s="235"/>
      <c r="N187" s="236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137</v>
      </c>
      <c r="AU187" s="19" t="s">
        <v>81</v>
      </c>
    </row>
    <row r="188" s="2" customFormat="1" ht="16.5" customHeight="1">
      <c r="A188" s="40"/>
      <c r="B188" s="41"/>
      <c r="C188" s="220" t="s">
        <v>567</v>
      </c>
      <c r="D188" s="220" t="s">
        <v>130</v>
      </c>
      <c r="E188" s="221" t="s">
        <v>2158</v>
      </c>
      <c r="F188" s="222" t="s">
        <v>2159</v>
      </c>
      <c r="G188" s="223" t="s">
        <v>1998</v>
      </c>
      <c r="H188" s="224">
        <v>32</v>
      </c>
      <c r="I188" s="225"/>
      <c r="J188" s="226">
        <f>ROUND(I188*H188,2)</f>
        <v>0</v>
      </c>
      <c r="K188" s="222" t="s">
        <v>19</v>
      </c>
      <c r="L188" s="46"/>
      <c r="M188" s="227" t="s">
        <v>19</v>
      </c>
      <c r="N188" s="228" t="s">
        <v>42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209</v>
      </c>
      <c r="AT188" s="231" t="s">
        <v>130</v>
      </c>
      <c r="AU188" s="231" t="s">
        <v>81</v>
      </c>
      <c r="AY188" s="19" t="s">
        <v>127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9" t="s">
        <v>79</v>
      </c>
      <c r="BK188" s="232">
        <f>ROUND(I188*H188,2)</f>
        <v>0</v>
      </c>
      <c r="BL188" s="19" t="s">
        <v>209</v>
      </c>
      <c r="BM188" s="231" t="s">
        <v>2160</v>
      </c>
    </row>
    <row r="189" s="2" customFormat="1">
      <c r="A189" s="40"/>
      <c r="B189" s="41"/>
      <c r="C189" s="42"/>
      <c r="D189" s="233" t="s">
        <v>137</v>
      </c>
      <c r="E189" s="42"/>
      <c r="F189" s="234" t="s">
        <v>2159</v>
      </c>
      <c r="G189" s="42"/>
      <c r="H189" s="42"/>
      <c r="I189" s="138"/>
      <c r="J189" s="42"/>
      <c r="K189" s="42"/>
      <c r="L189" s="46"/>
      <c r="M189" s="235"/>
      <c r="N189" s="236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137</v>
      </c>
      <c r="AU189" s="19" t="s">
        <v>81</v>
      </c>
    </row>
    <row r="190" s="2" customFormat="1" ht="16.5" customHeight="1">
      <c r="A190" s="40"/>
      <c r="B190" s="41"/>
      <c r="C190" s="220" t="s">
        <v>573</v>
      </c>
      <c r="D190" s="220" t="s">
        <v>130</v>
      </c>
      <c r="E190" s="221" t="s">
        <v>2161</v>
      </c>
      <c r="F190" s="222" t="s">
        <v>2162</v>
      </c>
      <c r="G190" s="223" t="s">
        <v>1998</v>
      </c>
      <c r="H190" s="224">
        <v>4</v>
      </c>
      <c r="I190" s="225"/>
      <c r="J190" s="226">
        <f>ROUND(I190*H190,2)</f>
        <v>0</v>
      </c>
      <c r="K190" s="222" t="s">
        <v>19</v>
      </c>
      <c r="L190" s="46"/>
      <c r="M190" s="227" t="s">
        <v>19</v>
      </c>
      <c r="N190" s="228" t="s">
        <v>42</v>
      </c>
      <c r="O190" s="8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209</v>
      </c>
      <c r="AT190" s="231" t="s">
        <v>130</v>
      </c>
      <c r="AU190" s="231" t="s">
        <v>81</v>
      </c>
      <c r="AY190" s="19" t="s">
        <v>127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9" t="s">
        <v>79</v>
      </c>
      <c r="BK190" s="232">
        <f>ROUND(I190*H190,2)</f>
        <v>0</v>
      </c>
      <c r="BL190" s="19" t="s">
        <v>209</v>
      </c>
      <c r="BM190" s="231" t="s">
        <v>2163</v>
      </c>
    </row>
    <row r="191" s="2" customFormat="1">
      <c r="A191" s="40"/>
      <c r="B191" s="41"/>
      <c r="C191" s="42"/>
      <c r="D191" s="233" t="s">
        <v>137</v>
      </c>
      <c r="E191" s="42"/>
      <c r="F191" s="234" t="s">
        <v>2162</v>
      </c>
      <c r="G191" s="42"/>
      <c r="H191" s="42"/>
      <c r="I191" s="138"/>
      <c r="J191" s="42"/>
      <c r="K191" s="42"/>
      <c r="L191" s="46"/>
      <c r="M191" s="235"/>
      <c r="N191" s="236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137</v>
      </c>
      <c r="AU191" s="19" t="s">
        <v>81</v>
      </c>
    </row>
    <row r="192" s="2" customFormat="1" ht="16.5" customHeight="1">
      <c r="A192" s="40"/>
      <c r="B192" s="41"/>
      <c r="C192" s="220" t="s">
        <v>579</v>
      </c>
      <c r="D192" s="220" t="s">
        <v>130</v>
      </c>
      <c r="E192" s="221" t="s">
        <v>2164</v>
      </c>
      <c r="F192" s="222" t="s">
        <v>2165</v>
      </c>
      <c r="G192" s="223" t="s">
        <v>1998</v>
      </c>
      <c r="H192" s="224">
        <v>12</v>
      </c>
      <c r="I192" s="225"/>
      <c r="J192" s="226">
        <f>ROUND(I192*H192,2)</f>
        <v>0</v>
      </c>
      <c r="K192" s="222" t="s">
        <v>19</v>
      </c>
      <c r="L192" s="46"/>
      <c r="M192" s="227" t="s">
        <v>19</v>
      </c>
      <c r="N192" s="228" t="s">
        <v>42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209</v>
      </c>
      <c r="AT192" s="231" t="s">
        <v>130</v>
      </c>
      <c r="AU192" s="231" t="s">
        <v>81</v>
      </c>
      <c r="AY192" s="19" t="s">
        <v>127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9" t="s">
        <v>79</v>
      </c>
      <c r="BK192" s="232">
        <f>ROUND(I192*H192,2)</f>
        <v>0</v>
      </c>
      <c r="BL192" s="19" t="s">
        <v>209</v>
      </c>
      <c r="BM192" s="231" t="s">
        <v>2166</v>
      </c>
    </row>
    <row r="193" s="2" customFormat="1">
      <c r="A193" s="40"/>
      <c r="B193" s="41"/>
      <c r="C193" s="42"/>
      <c r="D193" s="233" t="s">
        <v>137</v>
      </c>
      <c r="E193" s="42"/>
      <c r="F193" s="234" t="s">
        <v>2165</v>
      </c>
      <c r="G193" s="42"/>
      <c r="H193" s="42"/>
      <c r="I193" s="138"/>
      <c r="J193" s="42"/>
      <c r="K193" s="42"/>
      <c r="L193" s="46"/>
      <c r="M193" s="235"/>
      <c r="N193" s="236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137</v>
      </c>
      <c r="AU193" s="19" t="s">
        <v>81</v>
      </c>
    </row>
    <row r="194" s="2" customFormat="1" ht="16.5" customHeight="1">
      <c r="A194" s="40"/>
      <c r="B194" s="41"/>
      <c r="C194" s="220" t="s">
        <v>584</v>
      </c>
      <c r="D194" s="220" t="s">
        <v>130</v>
      </c>
      <c r="E194" s="221" t="s">
        <v>2167</v>
      </c>
      <c r="F194" s="222" t="s">
        <v>2168</v>
      </c>
      <c r="G194" s="223" t="s">
        <v>1998</v>
      </c>
      <c r="H194" s="224">
        <v>4</v>
      </c>
      <c r="I194" s="225"/>
      <c r="J194" s="226">
        <f>ROUND(I194*H194,2)</f>
        <v>0</v>
      </c>
      <c r="K194" s="222" t="s">
        <v>19</v>
      </c>
      <c r="L194" s="46"/>
      <c r="M194" s="227" t="s">
        <v>19</v>
      </c>
      <c r="N194" s="228" t="s">
        <v>42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209</v>
      </c>
      <c r="AT194" s="231" t="s">
        <v>130</v>
      </c>
      <c r="AU194" s="231" t="s">
        <v>81</v>
      </c>
      <c r="AY194" s="19" t="s">
        <v>127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9" t="s">
        <v>79</v>
      </c>
      <c r="BK194" s="232">
        <f>ROUND(I194*H194,2)</f>
        <v>0</v>
      </c>
      <c r="BL194" s="19" t="s">
        <v>209</v>
      </c>
      <c r="BM194" s="231" t="s">
        <v>2169</v>
      </c>
    </row>
    <row r="195" s="2" customFormat="1">
      <c r="A195" s="40"/>
      <c r="B195" s="41"/>
      <c r="C195" s="42"/>
      <c r="D195" s="233" t="s">
        <v>137</v>
      </c>
      <c r="E195" s="42"/>
      <c r="F195" s="234" t="s">
        <v>2168</v>
      </c>
      <c r="G195" s="42"/>
      <c r="H195" s="42"/>
      <c r="I195" s="138"/>
      <c r="J195" s="42"/>
      <c r="K195" s="42"/>
      <c r="L195" s="46"/>
      <c r="M195" s="235"/>
      <c r="N195" s="236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137</v>
      </c>
      <c r="AU195" s="19" t="s">
        <v>81</v>
      </c>
    </row>
    <row r="196" s="2" customFormat="1" ht="16.5" customHeight="1">
      <c r="A196" s="40"/>
      <c r="B196" s="41"/>
      <c r="C196" s="220" t="s">
        <v>589</v>
      </c>
      <c r="D196" s="220" t="s">
        <v>130</v>
      </c>
      <c r="E196" s="221" t="s">
        <v>2170</v>
      </c>
      <c r="F196" s="222" t="s">
        <v>2171</v>
      </c>
      <c r="G196" s="223" t="s">
        <v>747</v>
      </c>
      <c r="H196" s="224">
        <v>120</v>
      </c>
      <c r="I196" s="225"/>
      <c r="J196" s="226">
        <f>ROUND(I196*H196,2)</f>
        <v>0</v>
      </c>
      <c r="K196" s="222" t="s">
        <v>19</v>
      </c>
      <c r="L196" s="46"/>
      <c r="M196" s="227" t="s">
        <v>19</v>
      </c>
      <c r="N196" s="228" t="s">
        <v>42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209</v>
      </c>
      <c r="AT196" s="231" t="s">
        <v>130</v>
      </c>
      <c r="AU196" s="231" t="s">
        <v>81</v>
      </c>
      <c r="AY196" s="19" t="s">
        <v>127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9" t="s">
        <v>79</v>
      </c>
      <c r="BK196" s="232">
        <f>ROUND(I196*H196,2)</f>
        <v>0</v>
      </c>
      <c r="BL196" s="19" t="s">
        <v>209</v>
      </c>
      <c r="BM196" s="231" t="s">
        <v>2172</v>
      </c>
    </row>
    <row r="197" s="2" customFormat="1">
      <c r="A197" s="40"/>
      <c r="B197" s="41"/>
      <c r="C197" s="42"/>
      <c r="D197" s="233" t="s">
        <v>137</v>
      </c>
      <c r="E197" s="42"/>
      <c r="F197" s="234" t="s">
        <v>2171</v>
      </c>
      <c r="G197" s="42"/>
      <c r="H197" s="42"/>
      <c r="I197" s="138"/>
      <c r="J197" s="42"/>
      <c r="K197" s="42"/>
      <c r="L197" s="46"/>
      <c r="M197" s="235"/>
      <c r="N197" s="236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137</v>
      </c>
      <c r="AU197" s="19" t="s">
        <v>81</v>
      </c>
    </row>
    <row r="198" s="2" customFormat="1" ht="16.5" customHeight="1">
      <c r="A198" s="40"/>
      <c r="B198" s="41"/>
      <c r="C198" s="220" t="s">
        <v>594</v>
      </c>
      <c r="D198" s="220" t="s">
        <v>130</v>
      </c>
      <c r="E198" s="221" t="s">
        <v>2173</v>
      </c>
      <c r="F198" s="222" t="s">
        <v>2174</v>
      </c>
      <c r="G198" s="223" t="s">
        <v>1998</v>
      </c>
      <c r="H198" s="224">
        <v>2</v>
      </c>
      <c r="I198" s="225"/>
      <c r="J198" s="226">
        <f>ROUND(I198*H198,2)</f>
        <v>0</v>
      </c>
      <c r="K198" s="222" t="s">
        <v>19</v>
      </c>
      <c r="L198" s="46"/>
      <c r="M198" s="227" t="s">
        <v>19</v>
      </c>
      <c r="N198" s="228" t="s">
        <v>42</v>
      </c>
      <c r="O198" s="8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209</v>
      </c>
      <c r="AT198" s="231" t="s">
        <v>130</v>
      </c>
      <c r="AU198" s="231" t="s">
        <v>81</v>
      </c>
      <c r="AY198" s="19" t="s">
        <v>127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9" t="s">
        <v>79</v>
      </c>
      <c r="BK198" s="232">
        <f>ROUND(I198*H198,2)</f>
        <v>0</v>
      </c>
      <c r="BL198" s="19" t="s">
        <v>209</v>
      </c>
      <c r="BM198" s="231" t="s">
        <v>2175</v>
      </c>
    </row>
    <row r="199" s="2" customFormat="1">
      <c r="A199" s="40"/>
      <c r="B199" s="41"/>
      <c r="C199" s="42"/>
      <c r="D199" s="233" t="s">
        <v>137</v>
      </c>
      <c r="E199" s="42"/>
      <c r="F199" s="234" t="s">
        <v>2174</v>
      </c>
      <c r="G199" s="42"/>
      <c r="H199" s="42"/>
      <c r="I199" s="138"/>
      <c r="J199" s="42"/>
      <c r="K199" s="42"/>
      <c r="L199" s="46"/>
      <c r="M199" s="235"/>
      <c r="N199" s="236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137</v>
      </c>
      <c r="AU199" s="19" t="s">
        <v>81</v>
      </c>
    </row>
    <row r="200" s="2" customFormat="1" ht="16.5" customHeight="1">
      <c r="A200" s="40"/>
      <c r="B200" s="41"/>
      <c r="C200" s="220" t="s">
        <v>598</v>
      </c>
      <c r="D200" s="220" t="s">
        <v>130</v>
      </c>
      <c r="E200" s="221" t="s">
        <v>2176</v>
      </c>
      <c r="F200" s="222" t="s">
        <v>2177</v>
      </c>
      <c r="G200" s="223" t="s">
        <v>1998</v>
      </c>
      <c r="H200" s="224">
        <v>2</v>
      </c>
      <c r="I200" s="225"/>
      <c r="J200" s="226">
        <f>ROUND(I200*H200,2)</f>
        <v>0</v>
      </c>
      <c r="K200" s="222" t="s">
        <v>19</v>
      </c>
      <c r="L200" s="46"/>
      <c r="M200" s="227" t="s">
        <v>19</v>
      </c>
      <c r="N200" s="228" t="s">
        <v>42</v>
      </c>
      <c r="O200" s="86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209</v>
      </c>
      <c r="AT200" s="231" t="s">
        <v>130</v>
      </c>
      <c r="AU200" s="231" t="s">
        <v>81</v>
      </c>
      <c r="AY200" s="19" t="s">
        <v>127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9" t="s">
        <v>79</v>
      </c>
      <c r="BK200" s="232">
        <f>ROUND(I200*H200,2)</f>
        <v>0</v>
      </c>
      <c r="BL200" s="19" t="s">
        <v>209</v>
      </c>
      <c r="BM200" s="231" t="s">
        <v>2178</v>
      </c>
    </row>
    <row r="201" s="2" customFormat="1">
      <c r="A201" s="40"/>
      <c r="B201" s="41"/>
      <c r="C201" s="42"/>
      <c r="D201" s="233" t="s">
        <v>137</v>
      </c>
      <c r="E201" s="42"/>
      <c r="F201" s="234" t="s">
        <v>2177</v>
      </c>
      <c r="G201" s="42"/>
      <c r="H201" s="42"/>
      <c r="I201" s="138"/>
      <c r="J201" s="42"/>
      <c r="K201" s="42"/>
      <c r="L201" s="46"/>
      <c r="M201" s="235"/>
      <c r="N201" s="236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137</v>
      </c>
      <c r="AU201" s="19" t="s">
        <v>81</v>
      </c>
    </row>
    <row r="202" s="2" customFormat="1" ht="16.5" customHeight="1">
      <c r="A202" s="40"/>
      <c r="B202" s="41"/>
      <c r="C202" s="220" t="s">
        <v>604</v>
      </c>
      <c r="D202" s="220" t="s">
        <v>130</v>
      </c>
      <c r="E202" s="221" t="s">
        <v>2179</v>
      </c>
      <c r="F202" s="222" t="s">
        <v>2180</v>
      </c>
      <c r="G202" s="223" t="s">
        <v>1998</v>
      </c>
      <c r="H202" s="224">
        <v>2</v>
      </c>
      <c r="I202" s="225"/>
      <c r="J202" s="226">
        <f>ROUND(I202*H202,2)</f>
        <v>0</v>
      </c>
      <c r="K202" s="222" t="s">
        <v>19</v>
      </c>
      <c r="L202" s="46"/>
      <c r="M202" s="227" t="s">
        <v>19</v>
      </c>
      <c r="N202" s="228" t="s">
        <v>42</v>
      </c>
      <c r="O202" s="8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209</v>
      </c>
      <c r="AT202" s="231" t="s">
        <v>130</v>
      </c>
      <c r="AU202" s="231" t="s">
        <v>81</v>
      </c>
      <c r="AY202" s="19" t="s">
        <v>127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9" t="s">
        <v>79</v>
      </c>
      <c r="BK202" s="232">
        <f>ROUND(I202*H202,2)</f>
        <v>0</v>
      </c>
      <c r="BL202" s="19" t="s">
        <v>209</v>
      </c>
      <c r="BM202" s="231" t="s">
        <v>2181</v>
      </c>
    </row>
    <row r="203" s="2" customFormat="1">
      <c r="A203" s="40"/>
      <c r="B203" s="41"/>
      <c r="C203" s="42"/>
      <c r="D203" s="233" t="s">
        <v>137</v>
      </c>
      <c r="E203" s="42"/>
      <c r="F203" s="234" t="s">
        <v>2180</v>
      </c>
      <c r="G203" s="42"/>
      <c r="H203" s="42"/>
      <c r="I203" s="138"/>
      <c r="J203" s="42"/>
      <c r="K203" s="42"/>
      <c r="L203" s="46"/>
      <c r="M203" s="235"/>
      <c r="N203" s="236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137</v>
      </c>
      <c r="AU203" s="19" t="s">
        <v>81</v>
      </c>
    </row>
    <row r="204" s="2" customFormat="1" ht="16.5" customHeight="1">
      <c r="A204" s="40"/>
      <c r="B204" s="41"/>
      <c r="C204" s="220" t="s">
        <v>944</v>
      </c>
      <c r="D204" s="220" t="s">
        <v>130</v>
      </c>
      <c r="E204" s="221" t="s">
        <v>2182</v>
      </c>
      <c r="F204" s="222" t="s">
        <v>2183</v>
      </c>
      <c r="G204" s="223" t="s">
        <v>1998</v>
      </c>
      <c r="H204" s="224">
        <v>2</v>
      </c>
      <c r="I204" s="225"/>
      <c r="J204" s="226">
        <f>ROUND(I204*H204,2)</f>
        <v>0</v>
      </c>
      <c r="K204" s="222" t="s">
        <v>19</v>
      </c>
      <c r="L204" s="46"/>
      <c r="M204" s="227" t="s">
        <v>19</v>
      </c>
      <c r="N204" s="228" t="s">
        <v>42</v>
      </c>
      <c r="O204" s="86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209</v>
      </c>
      <c r="AT204" s="231" t="s">
        <v>130</v>
      </c>
      <c r="AU204" s="231" t="s">
        <v>81</v>
      </c>
      <c r="AY204" s="19" t="s">
        <v>127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9" t="s">
        <v>79</v>
      </c>
      <c r="BK204" s="232">
        <f>ROUND(I204*H204,2)</f>
        <v>0</v>
      </c>
      <c r="BL204" s="19" t="s">
        <v>209</v>
      </c>
      <c r="BM204" s="231" t="s">
        <v>2184</v>
      </c>
    </row>
    <row r="205" s="2" customFormat="1">
      <c r="A205" s="40"/>
      <c r="B205" s="41"/>
      <c r="C205" s="42"/>
      <c r="D205" s="233" t="s">
        <v>137</v>
      </c>
      <c r="E205" s="42"/>
      <c r="F205" s="234" t="s">
        <v>2183</v>
      </c>
      <c r="G205" s="42"/>
      <c r="H205" s="42"/>
      <c r="I205" s="138"/>
      <c r="J205" s="42"/>
      <c r="K205" s="42"/>
      <c r="L205" s="46"/>
      <c r="M205" s="235"/>
      <c r="N205" s="236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137</v>
      </c>
      <c r="AU205" s="19" t="s">
        <v>81</v>
      </c>
    </row>
    <row r="206" s="2" customFormat="1" ht="16.5" customHeight="1">
      <c r="A206" s="40"/>
      <c r="B206" s="41"/>
      <c r="C206" s="220" t="s">
        <v>953</v>
      </c>
      <c r="D206" s="220" t="s">
        <v>130</v>
      </c>
      <c r="E206" s="221" t="s">
        <v>2185</v>
      </c>
      <c r="F206" s="222" t="s">
        <v>2186</v>
      </c>
      <c r="G206" s="223" t="s">
        <v>1998</v>
      </c>
      <c r="H206" s="224">
        <v>2</v>
      </c>
      <c r="I206" s="225"/>
      <c r="J206" s="226">
        <f>ROUND(I206*H206,2)</f>
        <v>0</v>
      </c>
      <c r="K206" s="222" t="s">
        <v>19</v>
      </c>
      <c r="L206" s="46"/>
      <c r="M206" s="227" t="s">
        <v>19</v>
      </c>
      <c r="N206" s="228" t="s">
        <v>42</v>
      </c>
      <c r="O206" s="8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209</v>
      </c>
      <c r="AT206" s="231" t="s">
        <v>130</v>
      </c>
      <c r="AU206" s="231" t="s">
        <v>81</v>
      </c>
      <c r="AY206" s="19" t="s">
        <v>127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9" t="s">
        <v>79</v>
      </c>
      <c r="BK206" s="232">
        <f>ROUND(I206*H206,2)</f>
        <v>0</v>
      </c>
      <c r="BL206" s="19" t="s">
        <v>209</v>
      </c>
      <c r="BM206" s="231" t="s">
        <v>2187</v>
      </c>
    </row>
    <row r="207" s="2" customFormat="1">
      <c r="A207" s="40"/>
      <c r="B207" s="41"/>
      <c r="C207" s="42"/>
      <c r="D207" s="233" t="s">
        <v>137</v>
      </c>
      <c r="E207" s="42"/>
      <c r="F207" s="234" t="s">
        <v>2186</v>
      </c>
      <c r="G207" s="42"/>
      <c r="H207" s="42"/>
      <c r="I207" s="138"/>
      <c r="J207" s="42"/>
      <c r="K207" s="42"/>
      <c r="L207" s="46"/>
      <c r="M207" s="235"/>
      <c r="N207" s="236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137</v>
      </c>
      <c r="AU207" s="19" t="s">
        <v>81</v>
      </c>
    </row>
    <row r="208" s="2" customFormat="1" ht="16.5" customHeight="1">
      <c r="A208" s="40"/>
      <c r="B208" s="41"/>
      <c r="C208" s="220" t="s">
        <v>958</v>
      </c>
      <c r="D208" s="220" t="s">
        <v>130</v>
      </c>
      <c r="E208" s="221" t="s">
        <v>2188</v>
      </c>
      <c r="F208" s="222" t="s">
        <v>2189</v>
      </c>
      <c r="G208" s="223" t="s">
        <v>747</v>
      </c>
      <c r="H208" s="224">
        <v>50</v>
      </c>
      <c r="I208" s="225"/>
      <c r="J208" s="226">
        <f>ROUND(I208*H208,2)</f>
        <v>0</v>
      </c>
      <c r="K208" s="222" t="s">
        <v>19</v>
      </c>
      <c r="L208" s="46"/>
      <c r="M208" s="227" t="s">
        <v>19</v>
      </c>
      <c r="N208" s="228" t="s">
        <v>42</v>
      </c>
      <c r="O208" s="86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209</v>
      </c>
      <c r="AT208" s="231" t="s">
        <v>130</v>
      </c>
      <c r="AU208" s="231" t="s">
        <v>81</v>
      </c>
      <c r="AY208" s="19" t="s">
        <v>127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9" t="s">
        <v>79</v>
      </c>
      <c r="BK208" s="232">
        <f>ROUND(I208*H208,2)</f>
        <v>0</v>
      </c>
      <c r="BL208" s="19" t="s">
        <v>209</v>
      </c>
      <c r="BM208" s="231" t="s">
        <v>2190</v>
      </c>
    </row>
    <row r="209" s="2" customFormat="1">
      <c r="A209" s="40"/>
      <c r="B209" s="41"/>
      <c r="C209" s="42"/>
      <c r="D209" s="233" t="s">
        <v>137</v>
      </c>
      <c r="E209" s="42"/>
      <c r="F209" s="234" t="s">
        <v>2189</v>
      </c>
      <c r="G209" s="42"/>
      <c r="H209" s="42"/>
      <c r="I209" s="138"/>
      <c r="J209" s="42"/>
      <c r="K209" s="42"/>
      <c r="L209" s="46"/>
      <c r="M209" s="235"/>
      <c r="N209" s="236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137</v>
      </c>
      <c r="AU209" s="19" t="s">
        <v>81</v>
      </c>
    </row>
    <row r="210" s="2" customFormat="1" ht="16.5" customHeight="1">
      <c r="A210" s="40"/>
      <c r="B210" s="41"/>
      <c r="C210" s="220" t="s">
        <v>964</v>
      </c>
      <c r="D210" s="220" t="s">
        <v>130</v>
      </c>
      <c r="E210" s="221" t="s">
        <v>2191</v>
      </c>
      <c r="F210" s="222" t="s">
        <v>2192</v>
      </c>
      <c r="G210" s="223" t="s">
        <v>1998</v>
      </c>
      <c r="H210" s="224">
        <v>12</v>
      </c>
      <c r="I210" s="225"/>
      <c r="J210" s="226">
        <f>ROUND(I210*H210,2)</f>
        <v>0</v>
      </c>
      <c r="K210" s="222" t="s">
        <v>19</v>
      </c>
      <c r="L210" s="46"/>
      <c r="M210" s="227" t="s">
        <v>19</v>
      </c>
      <c r="N210" s="228" t="s">
        <v>42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209</v>
      </c>
      <c r="AT210" s="231" t="s">
        <v>130</v>
      </c>
      <c r="AU210" s="231" t="s">
        <v>81</v>
      </c>
      <c r="AY210" s="19" t="s">
        <v>127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9" t="s">
        <v>79</v>
      </c>
      <c r="BK210" s="232">
        <f>ROUND(I210*H210,2)</f>
        <v>0</v>
      </c>
      <c r="BL210" s="19" t="s">
        <v>209</v>
      </c>
      <c r="BM210" s="231" t="s">
        <v>2193</v>
      </c>
    </row>
    <row r="211" s="2" customFormat="1">
      <c r="A211" s="40"/>
      <c r="B211" s="41"/>
      <c r="C211" s="42"/>
      <c r="D211" s="233" t="s">
        <v>137</v>
      </c>
      <c r="E211" s="42"/>
      <c r="F211" s="234" t="s">
        <v>2192</v>
      </c>
      <c r="G211" s="42"/>
      <c r="H211" s="42"/>
      <c r="I211" s="138"/>
      <c r="J211" s="42"/>
      <c r="K211" s="42"/>
      <c r="L211" s="46"/>
      <c r="M211" s="235"/>
      <c r="N211" s="236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137</v>
      </c>
      <c r="AU211" s="19" t="s">
        <v>81</v>
      </c>
    </row>
    <row r="212" s="2" customFormat="1" ht="16.5" customHeight="1">
      <c r="A212" s="40"/>
      <c r="B212" s="41"/>
      <c r="C212" s="220" t="s">
        <v>970</v>
      </c>
      <c r="D212" s="220" t="s">
        <v>130</v>
      </c>
      <c r="E212" s="221" t="s">
        <v>2194</v>
      </c>
      <c r="F212" s="222" t="s">
        <v>2195</v>
      </c>
      <c r="G212" s="223" t="s">
        <v>1998</v>
      </c>
      <c r="H212" s="224">
        <v>4</v>
      </c>
      <c r="I212" s="225"/>
      <c r="J212" s="226">
        <f>ROUND(I212*H212,2)</f>
        <v>0</v>
      </c>
      <c r="K212" s="222" t="s">
        <v>19</v>
      </c>
      <c r="L212" s="46"/>
      <c r="M212" s="227" t="s">
        <v>19</v>
      </c>
      <c r="N212" s="228" t="s">
        <v>42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209</v>
      </c>
      <c r="AT212" s="231" t="s">
        <v>130</v>
      </c>
      <c r="AU212" s="231" t="s">
        <v>81</v>
      </c>
      <c r="AY212" s="19" t="s">
        <v>127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9" t="s">
        <v>79</v>
      </c>
      <c r="BK212" s="232">
        <f>ROUND(I212*H212,2)</f>
        <v>0</v>
      </c>
      <c r="BL212" s="19" t="s">
        <v>209</v>
      </c>
      <c r="BM212" s="231" t="s">
        <v>2196</v>
      </c>
    </row>
    <row r="213" s="2" customFormat="1">
      <c r="A213" s="40"/>
      <c r="B213" s="41"/>
      <c r="C213" s="42"/>
      <c r="D213" s="233" t="s">
        <v>137</v>
      </c>
      <c r="E213" s="42"/>
      <c r="F213" s="234" t="s">
        <v>2195</v>
      </c>
      <c r="G213" s="42"/>
      <c r="H213" s="42"/>
      <c r="I213" s="138"/>
      <c r="J213" s="42"/>
      <c r="K213" s="42"/>
      <c r="L213" s="46"/>
      <c r="M213" s="235"/>
      <c r="N213" s="236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137</v>
      </c>
      <c r="AU213" s="19" t="s">
        <v>81</v>
      </c>
    </row>
    <row r="214" s="2" customFormat="1" ht="16.5" customHeight="1">
      <c r="A214" s="40"/>
      <c r="B214" s="41"/>
      <c r="C214" s="220" t="s">
        <v>976</v>
      </c>
      <c r="D214" s="220" t="s">
        <v>130</v>
      </c>
      <c r="E214" s="221" t="s">
        <v>2197</v>
      </c>
      <c r="F214" s="222" t="s">
        <v>2198</v>
      </c>
      <c r="G214" s="223" t="s">
        <v>1998</v>
      </c>
      <c r="H214" s="224">
        <v>4</v>
      </c>
      <c r="I214" s="225"/>
      <c r="J214" s="226">
        <f>ROUND(I214*H214,2)</f>
        <v>0</v>
      </c>
      <c r="K214" s="222" t="s">
        <v>19</v>
      </c>
      <c r="L214" s="46"/>
      <c r="M214" s="227" t="s">
        <v>19</v>
      </c>
      <c r="N214" s="228" t="s">
        <v>42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209</v>
      </c>
      <c r="AT214" s="231" t="s">
        <v>130</v>
      </c>
      <c r="AU214" s="231" t="s">
        <v>81</v>
      </c>
      <c r="AY214" s="19" t="s">
        <v>127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9" t="s">
        <v>79</v>
      </c>
      <c r="BK214" s="232">
        <f>ROUND(I214*H214,2)</f>
        <v>0</v>
      </c>
      <c r="BL214" s="19" t="s">
        <v>209</v>
      </c>
      <c r="BM214" s="231" t="s">
        <v>2199</v>
      </c>
    </row>
    <row r="215" s="2" customFormat="1">
      <c r="A215" s="40"/>
      <c r="B215" s="41"/>
      <c r="C215" s="42"/>
      <c r="D215" s="233" t="s">
        <v>137</v>
      </c>
      <c r="E215" s="42"/>
      <c r="F215" s="234" t="s">
        <v>2198</v>
      </c>
      <c r="G215" s="42"/>
      <c r="H215" s="42"/>
      <c r="I215" s="138"/>
      <c r="J215" s="42"/>
      <c r="K215" s="42"/>
      <c r="L215" s="46"/>
      <c r="M215" s="235"/>
      <c r="N215" s="236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137</v>
      </c>
      <c r="AU215" s="19" t="s">
        <v>81</v>
      </c>
    </row>
    <row r="216" s="2" customFormat="1" ht="16.5" customHeight="1">
      <c r="A216" s="40"/>
      <c r="B216" s="41"/>
      <c r="C216" s="220" t="s">
        <v>982</v>
      </c>
      <c r="D216" s="220" t="s">
        <v>130</v>
      </c>
      <c r="E216" s="221" t="s">
        <v>2200</v>
      </c>
      <c r="F216" s="222" t="s">
        <v>2201</v>
      </c>
      <c r="G216" s="223" t="s">
        <v>1998</v>
      </c>
      <c r="H216" s="224">
        <v>4</v>
      </c>
      <c r="I216" s="225"/>
      <c r="J216" s="226">
        <f>ROUND(I216*H216,2)</f>
        <v>0</v>
      </c>
      <c r="K216" s="222" t="s">
        <v>19</v>
      </c>
      <c r="L216" s="46"/>
      <c r="M216" s="227" t="s">
        <v>19</v>
      </c>
      <c r="N216" s="228" t="s">
        <v>42</v>
      </c>
      <c r="O216" s="8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209</v>
      </c>
      <c r="AT216" s="231" t="s">
        <v>130</v>
      </c>
      <c r="AU216" s="231" t="s">
        <v>81</v>
      </c>
      <c r="AY216" s="19" t="s">
        <v>127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9" t="s">
        <v>79</v>
      </c>
      <c r="BK216" s="232">
        <f>ROUND(I216*H216,2)</f>
        <v>0</v>
      </c>
      <c r="BL216" s="19" t="s">
        <v>209</v>
      </c>
      <c r="BM216" s="231" t="s">
        <v>2202</v>
      </c>
    </row>
    <row r="217" s="2" customFormat="1">
      <c r="A217" s="40"/>
      <c r="B217" s="41"/>
      <c r="C217" s="42"/>
      <c r="D217" s="233" t="s">
        <v>137</v>
      </c>
      <c r="E217" s="42"/>
      <c r="F217" s="234" t="s">
        <v>2201</v>
      </c>
      <c r="G217" s="42"/>
      <c r="H217" s="42"/>
      <c r="I217" s="138"/>
      <c r="J217" s="42"/>
      <c r="K217" s="42"/>
      <c r="L217" s="46"/>
      <c r="M217" s="235"/>
      <c r="N217" s="236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137</v>
      </c>
      <c r="AU217" s="19" t="s">
        <v>81</v>
      </c>
    </row>
    <row r="218" s="2" customFormat="1" ht="16.5" customHeight="1">
      <c r="A218" s="40"/>
      <c r="B218" s="41"/>
      <c r="C218" s="220" t="s">
        <v>988</v>
      </c>
      <c r="D218" s="220" t="s">
        <v>130</v>
      </c>
      <c r="E218" s="221" t="s">
        <v>2203</v>
      </c>
      <c r="F218" s="222" t="s">
        <v>2204</v>
      </c>
      <c r="G218" s="223" t="s">
        <v>1998</v>
      </c>
      <c r="H218" s="224">
        <v>2</v>
      </c>
      <c r="I218" s="225"/>
      <c r="J218" s="226">
        <f>ROUND(I218*H218,2)</f>
        <v>0</v>
      </c>
      <c r="K218" s="222" t="s">
        <v>19</v>
      </c>
      <c r="L218" s="46"/>
      <c r="M218" s="227" t="s">
        <v>19</v>
      </c>
      <c r="N218" s="228" t="s">
        <v>42</v>
      </c>
      <c r="O218" s="8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209</v>
      </c>
      <c r="AT218" s="231" t="s">
        <v>130</v>
      </c>
      <c r="AU218" s="231" t="s">
        <v>81</v>
      </c>
      <c r="AY218" s="19" t="s">
        <v>127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9" t="s">
        <v>79</v>
      </c>
      <c r="BK218" s="232">
        <f>ROUND(I218*H218,2)</f>
        <v>0</v>
      </c>
      <c r="BL218" s="19" t="s">
        <v>209</v>
      </c>
      <c r="BM218" s="231" t="s">
        <v>2205</v>
      </c>
    </row>
    <row r="219" s="2" customFormat="1">
      <c r="A219" s="40"/>
      <c r="B219" s="41"/>
      <c r="C219" s="42"/>
      <c r="D219" s="233" t="s">
        <v>137</v>
      </c>
      <c r="E219" s="42"/>
      <c r="F219" s="234" t="s">
        <v>2204</v>
      </c>
      <c r="G219" s="42"/>
      <c r="H219" s="42"/>
      <c r="I219" s="138"/>
      <c r="J219" s="42"/>
      <c r="K219" s="42"/>
      <c r="L219" s="46"/>
      <c r="M219" s="235"/>
      <c r="N219" s="236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137</v>
      </c>
      <c r="AU219" s="19" t="s">
        <v>81</v>
      </c>
    </row>
    <row r="220" s="2" customFormat="1" ht="16.5" customHeight="1">
      <c r="A220" s="40"/>
      <c r="B220" s="41"/>
      <c r="C220" s="220" t="s">
        <v>995</v>
      </c>
      <c r="D220" s="220" t="s">
        <v>130</v>
      </c>
      <c r="E220" s="221" t="s">
        <v>2206</v>
      </c>
      <c r="F220" s="222" t="s">
        <v>2207</v>
      </c>
      <c r="G220" s="223" t="s">
        <v>1998</v>
      </c>
      <c r="H220" s="224">
        <v>3</v>
      </c>
      <c r="I220" s="225"/>
      <c r="J220" s="226">
        <f>ROUND(I220*H220,2)</f>
        <v>0</v>
      </c>
      <c r="K220" s="222" t="s">
        <v>19</v>
      </c>
      <c r="L220" s="46"/>
      <c r="M220" s="227" t="s">
        <v>19</v>
      </c>
      <c r="N220" s="228" t="s">
        <v>42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209</v>
      </c>
      <c r="AT220" s="231" t="s">
        <v>130</v>
      </c>
      <c r="AU220" s="231" t="s">
        <v>81</v>
      </c>
      <c r="AY220" s="19" t="s">
        <v>127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9" t="s">
        <v>79</v>
      </c>
      <c r="BK220" s="232">
        <f>ROUND(I220*H220,2)</f>
        <v>0</v>
      </c>
      <c r="BL220" s="19" t="s">
        <v>209</v>
      </c>
      <c r="BM220" s="231" t="s">
        <v>2208</v>
      </c>
    </row>
    <row r="221" s="2" customFormat="1">
      <c r="A221" s="40"/>
      <c r="B221" s="41"/>
      <c r="C221" s="42"/>
      <c r="D221" s="233" t="s">
        <v>137</v>
      </c>
      <c r="E221" s="42"/>
      <c r="F221" s="234" t="s">
        <v>2207</v>
      </c>
      <c r="G221" s="42"/>
      <c r="H221" s="42"/>
      <c r="I221" s="138"/>
      <c r="J221" s="42"/>
      <c r="K221" s="42"/>
      <c r="L221" s="46"/>
      <c r="M221" s="235"/>
      <c r="N221" s="236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137</v>
      </c>
      <c r="AU221" s="19" t="s">
        <v>81</v>
      </c>
    </row>
    <row r="222" s="2" customFormat="1" ht="16.5" customHeight="1">
      <c r="A222" s="40"/>
      <c r="B222" s="41"/>
      <c r="C222" s="220" t="s">
        <v>1001</v>
      </c>
      <c r="D222" s="220" t="s">
        <v>130</v>
      </c>
      <c r="E222" s="221" t="s">
        <v>2209</v>
      </c>
      <c r="F222" s="222" t="s">
        <v>2210</v>
      </c>
      <c r="G222" s="223" t="s">
        <v>1998</v>
      </c>
      <c r="H222" s="224">
        <v>2</v>
      </c>
      <c r="I222" s="225"/>
      <c r="J222" s="226">
        <f>ROUND(I222*H222,2)</f>
        <v>0</v>
      </c>
      <c r="K222" s="222" t="s">
        <v>19</v>
      </c>
      <c r="L222" s="46"/>
      <c r="M222" s="227" t="s">
        <v>19</v>
      </c>
      <c r="N222" s="228" t="s">
        <v>42</v>
      </c>
      <c r="O222" s="86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209</v>
      </c>
      <c r="AT222" s="231" t="s">
        <v>130</v>
      </c>
      <c r="AU222" s="231" t="s">
        <v>81</v>
      </c>
      <c r="AY222" s="19" t="s">
        <v>127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9" t="s">
        <v>79</v>
      </c>
      <c r="BK222" s="232">
        <f>ROUND(I222*H222,2)</f>
        <v>0</v>
      </c>
      <c r="BL222" s="19" t="s">
        <v>209</v>
      </c>
      <c r="BM222" s="231" t="s">
        <v>2211</v>
      </c>
    </row>
    <row r="223" s="2" customFormat="1">
      <c r="A223" s="40"/>
      <c r="B223" s="41"/>
      <c r="C223" s="42"/>
      <c r="D223" s="233" t="s">
        <v>137</v>
      </c>
      <c r="E223" s="42"/>
      <c r="F223" s="234" t="s">
        <v>2210</v>
      </c>
      <c r="G223" s="42"/>
      <c r="H223" s="42"/>
      <c r="I223" s="138"/>
      <c r="J223" s="42"/>
      <c r="K223" s="42"/>
      <c r="L223" s="46"/>
      <c r="M223" s="235"/>
      <c r="N223" s="236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137</v>
      </c>
      <c r="AU223" s="19" t="s">
        <v>81</v>
      </c>
    </row>
    <row r="224" s="2" customFormat="1" ht="16.5" customHeight="1">
      <c r="A224" s="40"/>
      <c r="B224" s="41"/>
      <c r="C224" s="220" t="s">
        <v>1007</v>
      </c>
      <c r="D224" s="220" t="s">
        <v>130</v>
      </c>
      <c r="E224" s="221" t="s">
        <v>2212</v>
      </c>
      <c r="F224" s="222" t="s">
        <v>2213</v>
      </c>
      <c r="G224" s="223" t="s">
        <v>2069</v>
      </c>
      <c r="H224" s="224">
        <v>80</v>
      </c>
      <c r="I224" s="225"/>
      <c r="J224" s="226">
        <f>ROUND(I224*H224,2)</f>
        <v>0</v>
      </c>
      <c r="K224" s="222" t="s">
        <v>19</v>
      </c>
      <c r="L224" s="46"/>
      <c r="M224" s="227" t="s">
        <v>19</v>
      </c>
      <c r="N224" s="228" t="s">
        <v>42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209</v>
      </c>
      <c r="AT224" s="231" t="s">
        <v>130</v>
      </c>
      <c r="AU224" s="231" t="s">
        <v>81</v>
      </c>
      <c r="AY224" s="19" t="s">
        <v>127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9" t="s">
        <v>79</v>
      </c>
      <c r="BK224" s="232">
        <f>ROUND(I224*H224,2)</f>
        <v>0</v>
      </c>
      <c r="BL224" s="19" t="s">
        <v>209</v>
      </c>
      <c r="BM224" s="231" t="s">
        <v>2214</v>
      </c>
    </row>
    <row r="225" s="2" customFormat="1">
      <c r="A225" s="40"/>
      <c r="B225" s="41"/>
      <c r="C225" s="42"/>
      <c r="D225" s="233" t="s">
        <v>137</v>
      </c>
      <c r="E225" s="42"/>
      <c r="F225" s="234" t="s">
        <v>2213</v>
      </c>
      <c r="G225" s="42"/>
      <c r="H225" s="42"/>
      <c r="I225" s="138"/>
      <c r="J225" s="42"/>
      <c r="K225" s="42"/>
      <c r="L225" s="46"/>
      <c r="M225" s="235"/>
      <c r="N225" s="236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137</v>
      </c>
      <c r="AU225" s="19" t="s">
        <v>81</v>
      </c>
    </row>
    <row r="226" s="2" customFormat="1" ht="16.5" customHeight="1">
      <c r="A226" s="40"/>
      <c r="B226" s="41"/>
      <c r="C226" s="220" t="s">
        <v>1012</v>
      </c>
      <c r="D226" s="220" t="s">
        <v>130</v>
      </c>
      <c r="E226" s="221" t="s">
        <v>2215</v>
      </c>
      <c r="F226" s="222" t="s">
        <v>2216</v>
      </c>
      <c r="G226" s="223" t="s">
        <v>2069</v>
      </c>
      <c r="H226" s="224">
        <v>50</v>
      </c>
      <c r="I226" s="225"/>
      <c r="J226" s="226">
        <f>ROUND(I226*H226,2)</f>
        <v>0</v>
      </c>
      <c r="K226" s="222" t="s">
        <v>19</v>
      </c>
      <c r="L226" s="46"/>
      <c r="M226" s="227" t="s">
        <v>19</v>
      </c>
      <c r="N226" s="228" t="s">
        <v>42</v>
      </c>
      <c r="O226" s="86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209</v>
      </c>
      <c r="AT226" s="231" t="s">
        <v>130</v>
      </c>
      <c r="AU226" s="231" t="s">
        <v>81</v>
      </c>
      <c r="AY226" s="19" t="s">
        <v>127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9" t="s">
        <v>79</v>
      </c>
      <c r="BK226" s="232">
        <f>ROUND(I226*H226,2)</f>
        <v>0</v>
      </c>
      <c r="BL226" s="19" t="s">
        <v>209</v>
      </c>
      <c r="BM226" s="231" t="s">
        <v>2217</v>
      </c>
    </row>
    <row r="227" s="2" customFormat="1">
      <c r="A227" s="40"/>
      <c r="B227" s="41"/>
      <c r="C227" s="42"/>
      <c r="D227" s="233" t="s">
        <v>137</v>
      </c>
      <c r="E227" s="42"/>
      <c r="F227" s="234" t="s">
        <v>2216</v>
      </c>
      <c r="G227" s="42"/>
      <c r="H227" s="42"/>
      <c r="I227" s="138"/>
      <c r="J227" s="42"/>
      <c r="K227" s="42"/>
      <c r="L227" s="46"/>
      <c r="M227" s="235"/>
      <c r="N227" s="236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137</v>
      </c>
      <c r="AU227" s="19" t="s">
        <v>81</v>
      </c>
    </row>
    <row r="228" s="2" customFormat="1" ht="16.5" customHeight="1">
      <c r="A228" s="40"/>
      <c r="B228" s="41"/>
      <c r="C228" s="220" t="s">
        <v>1018</v>
      </c>
      <c r="D228" s="220" t="s">
        <v>130</v>
      </c>
      <c r="E228" s="221" t="s">
        <v>2218</v>
      </c>
      <c r="F228" s="222" t="s">
        <v>2219</v>
      </c>
      <c r="G228" s="223" t="s">
        <v>2220</v>
      </c>
      <c r="H228" s="224">
        <v>4</v>
      </c>
      <c r="I228" s="225"/>
      <c r="J228" s="226">
        <f>ROUND(I228*H228,2)</f>
        <v>0</v>
      </c>
      <c r="K228" s="222" t="s">
        <v>19</v>
      </c>
      <c r="L228" s="46"/>
      <c r="M228" s="227" t="s">
        <v>19</v>
      </c>
      <c r="N228" s="228" t="s">
        <v>42</v>
      </c>
      <c r="O228" s="8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209</v>
      </c>
      <c r="AT228" s="231" t="s">
        <v>130</v>
      </c>
      <c r="AU228" s="231" t="s">
        <v>81</v>
      </c>
      <c r="AY228" s="19" t="s">
        <v>127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9" t="s">
        <v>79</v>
      </c>
      <c r="BK228" s="232">
        <f>ROUND(I228*H228,2)</f>
        <v>0</v>
      </c>
      <c r="BL228" s="19" t="s">
        <v>209</v>
      </c>
      <c r="BM228" s="231" t="s">
        <v>2221</v>
      </c>
    </row>
    <row r="229" s="2" customFormat="1">
      <c r="A229" s="40"/>
      <c r="B229" s="41"/>
      <c r="C229" s="42"/>
      <c r="D229" s="233" t="s">
        <v>137</v>
      </c>
      <c r="E229" s="42"/>
      <c r="F229" s="234" t="s">
        <v>2219</v>
      </c>
      <c r="G229" s="42"/>
      <c r="H229" s="42"/>
      <c r="I229" s="138"/>
      <c r="J229" s="42"/>
      <c r="K229" s="42"/>
      <c r="L229" s="46"/>
      <c r="M229" s="235"/>
      <c r="N229" s="236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137</v>
      </c>
      <c r="AU229" s="19" t="s">
        <v>81</v>
      </c>
    </row>
    <row r="230" s="2" customFormat="1" ht="16.5" customHeight="1">
      <c r="A230" s="40"/>
      <c r="B230" s="41"/>
      <c r="C230" s="220" t="s">
        <v>1025</v>
      </c>
      <c r="D230" s="220" t="s">
        <v>130</v>
      </c>
      <c r="E230" s="221" t="s">
        <v>2222</v>
      </c>
      <c r="F230" s="222" t="s">
        <v>2223</v>
      </c>
      <c r="G230" s="223" t="s">
        <v>1998</v>
      </c>
      <c r="H230" s="224">
        <v>2</v>
      </c>
      <c r="I230" s="225"/>
      <c r="J230" s="226">
        <f>ROUND(I230*H230,2)</f>
        <v>0</v>
      </c>
      <c r="K230" s="222" t="s">
        <v>19</v>
      </c>
      <c r="L230" s="46"/>
      <c r="M230" s="227" t="s">
        <v>19</v>
      </c>
      <c r="N230" s="228" t="s">
        <v>42</v>
      </c>
      <c r="O230" s="86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209</v>
      </c>
      <c r="AT230" s="231" t="s">
        <v>130</v>
      </c>
      <c r="AU230" s="231" t="s">
        <v>81</v>
      </c>
      <c r="AY230" s="19" t="s">
        <v>127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9" t="s">
        <v>79</v>
      </c>
      <c r="BK230" s="232">
        <f>ROUND(I230*H230,2)</f>
        <v>0</v>
      </c>
      <c r="BL230" s="19" t="s">
        <v>209</v>
      </c>
      <c r="BM230" s="231" t="s">
        <v>2224</v>
      </c>
    </row>
    <row r="231" s="2" customFormat="1">
      <c r="A231" s="40"/>
      <c r="B231" s="41"/>
      <c r="C231" s="42"/>
      <c r="D231" s="233" t="s">
        <v>137</v>
      </c>
      <c r="E231" s="42"/>
      <c r="F231" s="234" t="s">
        <v>2223</v>
      </c>
      <c r="G231" s="42"/>
      <c r="H231" s="42"/>
      <c r="I231" s="138"/>
      <c r="J231" s="42"/>
      <c r="K231" s="42"/>
      <c r="L231" s="46"/>
      <c r="M231" s="235"/>
      <c r="N231" s="236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137</v>
      </c>
      <c r="AU231" s="19" t="s">
        <v>81</v>
      </c>
    </row>
    <row r="232" s="2" customFormat="1" ht="16.5" customHeight="1">
      <c r="A232" s="40"/>
      <c r="B232" s="41"/>
      <c r="C232" s="220" t="s">
        <v>1030</v>
      </c>
      <c r="D232" s="220" t="s">
        <v>130</v>
      </c>
      <c r="E232" s="221" t="s">
        <v>2225</v>
      </c>
      <c r="F232" s="222" t="s">
        <v>2226</v>
      </c>
      <c r="G232" s="223" t="s">
        <v>1998</v>
      </c>
      <c r="H232" s="224">
        <v>2</v>
      </c>
      <c r="I232" s="225"/>
      <c r="J232" s="226">
        <f>ROUND(I232*H232,2)</f>
        <v>0</v>
      </c>
      <c r="K232" s="222" t="s">
        <v>19</v>
      </c>
      <c r="L232" s="46"/>
      <c r="M232" s="227" t="s">
        <v>19</v>
      </c>
      <c r="N232" s="228" t="s">
        <v>42</v>
      </c>
      <c r="O232" s="86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209</v>
      </c>
      <c r="AT232" s="231" t="s">
        <v>130</v>
      </c>
      <c r="AU232" s="231" t="s">
        <v>81</v>
      </c>
      <c r="AY232" s="19" t="s">
        <v>127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9" t="s">
        <v>79</v>
      </c>
      <c r="BK232" s="232">
        <f>ROUND(I232*H232,2)</f>
        <v>0</v>
      </c>
      <c r="BL232" s="19" t="s">
        <v>209</v>
      </c>
      <c r="BM232" s="231" t="s">
        <v>2227</v>
      </c>
    </row>
    <row r="233" s="2" customFormat="1">
      <c r="A233" s="40"/>
      <c r="B233" s="41"/>
      <c r="C233" s="42"/>
      <c r="D233" s="233" t="s">
        <v>137</v>
      </c>
      <c r="E233" s="42"/>
      <c r="F233" s="234" t="s">
        <v>2226</v>
      </c>
      <c r="G233" s="42"/>
      <c r="H233" s="42"/>
      <c r="I233" s="138"/>
      <c r="J233" s="42"/>
      <c r="K233" s="42"/>
      <c r="L233" s="46"/>
      <c r="M233" s="235"/>
      <c r="N233" s="236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137</v>
      </c>
      <c r="AU233" s="19" t="s">
        <v>81</v>
      </c>
    </row>
    <row r="234" s="2" customFormat="1" ht="16.5" customHeight="1">
      <c r="A234" s="40"/>
      <c r="B234" s="41"/>
      <c r="C234" s="220" t="s">
        <v>1036</v>
      </c>
      <c r="D234" s="220" t="s">
        <v>130</v>
      </c>
      <c r="E234" s="221" t="s">
        <v>2228</v>
      </c>
      <c r="F234" s="222" t="s">
        <v>2229</v>
      </c>
      <c r="G234" s="223" t="s">
        <v>1998</v>
      </c>
      <c r="H234" s="224">
        <v>2</v>
      </c>
      <c r="I234" s="225"/>
      <c r="J234" s="226">
        <f>ROUND(I234*H234,2)</f>
        <v>0</v>
      </c>
      <c r="K234" s="222" t="s">
        <v>19</v>
      </c>
      <c r="L234" s="46"/>
      <c r="M234" s="227" t="s">
        <v>19</v>
      </c>
      <c r="N234" s="228" t="s">
        <v>42</v>
      </c>
      <c r="O234" s="86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209</v>
      </c>
      <c r="AT234" s="231" t="s">
        <v>130</v>
      </c>
      <c r="AU234" s="231" t="s">
        <v>81</v>
      </c>
      <c r="AY234" s="19" t="s">
        <v>127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9" t="s">
        <v>79</v>
      </c>
      <c r="BK234" s="232">
        <f>ROUND(I234*H234,2)</f>
        <v>0</v>
      </c>
      <c r="BL234" s="19" t="s">
        <v>209</v>
      </c>
      <c r="BM234" s="231" t="s">
        <v>2230</v>
      </c>
    </row>
    <row r="235" s="2" customFormat="1">
      <c r="A235" s="40"/>
      <c r="B235" s="41"/>
      <c r="C235" s="42"/>
      <c r="D235" s="233" t="s">
        <v>137</v>
      </c>
      <c r="E235" s="42"/>
      <c r="F235" s="234" t="s">
        <v>2229</v>
      </c>
      <c r="G235" s="42"/>
      <c r="H235" s="42"/>
      <c r="I235" s="138"/>
      <c r="J235" s="42"/>
      <c r="K235" s="42"/>
      <c r="L235" s="46"/>
      <c r="M235" s="235"/>
      <c r="N235" s="236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137</v>
      </c>
      <c r="AU235" s="19" t="s">
        <v>81</v>
      </c>
    </row>
    <row r="236" s="2" customFormat="1" ht="16.5" customHeight="1">
      <c r="A236" s="40"/>
      <c r="B236" s="41"/>
      <c r="C236" s="220" t="s">
        <v>1041</v>
      </c>
      <c r="D236" s="220" t="s">
        <v>130</v>
      </c>
      <c r="E236" s="221" t="s">
        <v>2231</v>
      </c>
      <c r="F236" s="222" t="s">
        <v>2232</v>
      </c>
      <c r="G236" s="223" t="s">
        <v>1998</v>
      </c>
      <c r="H236" s="224">
        <v>2</v>
      </c>
      <c r="I236" s="225"/>
      <c r="J236" s="226">
        <f>ROUND(I236*H236,2)</f>
        <v>0</v>
      </c>
      <c r="K236" s="222" t="s">
        <v>19</v>
      </c>
      <c r="L236" s="46"/>
      <c r="M236" s="227" t="s">
        <v>19</v>
      </c>
      <c r="N236" s="228" t="s">
        <v>42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209</v>
      </c>
      <c r="AT236" s="231" t="s">
        <v>130</v>
      </c>
      <c r="AU236" s="231" t="s">
        <v>81</v>
      </c>
      <c r="AY236" s="19" t="s">
        <v>127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9" t="s">
        <v>79</v>
      </c>
      <c r="BK236" s="232">
        <f>ROUND(I236*H236,2)</f>
        <v>0</v>
      </c>
      <c r="BL236" s="19" t="s">
        <v>209</v>
      </c>
      <c r="BM236" s="231" t="s">
        <v>2233</v>
      </c>
    </row>
    <row r="237" s="2" customFormat="1">
      <c r="A237" s="40"/>
      <c r="B237" s="41"/>
      <c r="C237" s="42"/>
      <c r="D237" s="233" t="s">
        <v>137</v>
      </c>
      <c r="E237" s="42"/>
      <c r="F237" s="234" t="s">
        <v>2232</v>
      </c>
      <c r="G237" s="42"/>
      <c r="H237" s="42"/>
      <c r="I237" s="138"/>
      <c r="J237" s="42"/>
      <c r="K237" s="42"/>
      <c r="L237" s="46"/>
      <c r="M237" s="235"/>
      <c r="N237" s="236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137</v>
      </c>
      <c r="AU237" s="19" t="s">
        <v>81</v>
      </c>
    </row>
    <row r="238" s="2" customFormat="1" ht="16.5" customHeight="1">
      <c r="A238" s="40"/>
      <c r="B238" s="41"/>
      <c r="C238" s="220" t="s">
        <v>1047</v>
      </c>
      <c r="D238" s="220" t="s">
        <v>130</v>
      </c>
      <c r="E238" s="221" t="s">
        <v>2234</v>
      </c>
      <c r="F238" s="222" t="s">
        <v>2235</v>
      </c>
      <c r="G238" s="223" t="s">
        <v>1998</v>
      </c>
      <c r="H238" s="224">
        <v>2</v>
      </c>
      <c r="I238" s="225"/>
      <c r="J238" s="226">
        <f>ROUND(I238*H238,2)</f>
        <v>0</v>
      </c>
      <c r="K238" s="222" t="s">
        <v>19</v>
      </c>
      <c r="L238" s="46"/>
      <c r="M238" s="227" t="s">
        <v>19</v>
      </c>
      <c r="N238" s="228" t="s">
        <v>42</v>
      </c>
      <c r="O238" s="86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1" t="s">
        <v>209</v>
      </c>
      <c r="AT238" s="231" t="s">
        <v>130</v>
      </c>
      <c r="AU238" s="231" t="s">
        <v>81</v>
      </c>
      <c r="AY238" s="19" t="s">
        <v>127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9" t="s">
        <v>79</v>
      </c>
      <c r="BK238" s="232">
        <f>ROUND(I238*H238,2)</f>
        <v>0</v>
      </c>
      <c r="BL238" s="19" t="s">
        <v>209</v>
      </c>
      <c r="BM238" s="231" t="s">
        <v>2236</v>
      </c>
    </row>
    <row r="239" s="2" customFormat="1">
      <c r="A239" s="40"/>
      <c r="B239" s="41"/>
      <c r="C239" s="42"/>
      <c r="D239" s="233" t="s">
        <v>137</v>
      </c>
      <c r="E239" s="42"/>
      <c r="F239" s="234" t="s">
        <v>2235</v>
      </c>
      <c r="G239" s="42"/>
      <c r="H239" s="42"/>
      <c r="I239" s="138"/>
      <c r="J239" s="42"/>
      <c r="K239" s="42"/>
      <c r="L239" s="46"/>
      <c r="M239" s="235"/>
      <c r="N239" s="236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137</v>
      </c>
      <c r="AU239" s="19" t="s">
        <v>81</v>
      </c>
    </row>
    <row r="240" s="2" customFormat="1" ht="16.5" customHeight="1">
      <c r="A240" s="40"/>
      <c r="B240" s="41"/>
      <c r="C240" s="220" t="s">
        <v>1052</v>
      </c>
      <c r="D240" s="220" t="s">
        <v>130</v>
      </c>
      <c r="E240" s="221" t="s">
        <v>2237</v>
      </c>
      <c r="F240" s="222" t="s">
        <v>2238</v>
      </c>
      <c r="G240" s="223" t="s">
        <v>2069</v>
      </c>
      <c r="H240" s="224">
        <v>60</v>
      </c>
      <c r="I240" s="225"/>
      <c r="J240" s="226">
        <f>ROUND(I240*H240,2)</f>
        <v>0</v>
      </c>
      <c r="K240" s="222" t="s">
        <v>19</v>
      </c>
      <c r="L240" s="46"/>
      <c r="M240" s="227" t="s">
        <v>19</v>
      </c>
      <c r="N240" s="228" t="s">
        <v>42</v>
      </c>
      <c r="O240" s="86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209</v>
      </c>
      <c r="AT240" s="231" t="s">
        <v>130</v>
      </c>
      <c r="AU240" s="231" t="s">
        <v>81</v>
      </c>
      <c r="AY240" s="19" t="s">
        <v>127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9" t="s">
        <v>79</v>
      </c>
      <c r="BK240" s="232">
        <f>ROUND(I240*H240,2)</f>
        <v>0</v>
      </c>
      <c r="BL240" s="19" t="s">
        <v>209</v>
      </c>
      <c r="BM240" s="231" t="s">
        <v>2239</v>
      </c>
    </row>
    <row r="241" s="2" customFormat="1">
      <c r="A241" s="40"/>
      <c r="B241" s="41"/>
      <c r="C241" s="42"/>
      <c r="D241" s="233" t="s">
        <v>137</v>
      </c>
      <c r="E241" s="42"/>
      <c r="F241" s="234" t="s">
        <v>2238</v>
      </c>
      <c r="G241" s="42"/>
      <c r="H241" s="42"/>
      <c r="I241" s="138"/>
      <c r="J241" s="42"/>
      <c r="K241" s="42"/>
      <c r="L241" s="46"/>
      <c r="M241" s="235"/>
      <c r="N241" s="236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137</v>
      </c>
      <c r="AU241" s="19" t="s">
        <v>81</v>
      </c>
    </row>
    <row r="242" s="2" customFormat="1" ht="16.5" customHeight="1">
      <c r="A242" s="40"/>
      <c r="B242" s="41"/>
      <c r="C242" s="220" t="s">
        <v>1061</v>
      </c>
      <c r="D242" s="220" t="s">
        <v>130</v>
      </c>
      <c r="E242" s="221" t="s">
        <v>2240</v>
      </c>
      <c r="F242" s="222" t="s">
        <v>2241</v>
      </c>
      <c r="G242" s="223" t="s">
        <v>2069</v>
      </c>
      <c r="H242" s="224">
        <v>40</v>
      </c>
      <c r="I242" s="225"/>
      <c r="J242" s="226">
        <f>ROUND(I242*H242,2)</f>
        <v>0</v>
      </c>
      <c r="K242" s="222" t="s">
        <v>19</v>
      </c>
      <c r="L242" s="46"/>
      <c r="M242" s="227" t="s">
        <v>19</v>
      </c>
      <c r="N242" s="228" t="s">
        <v>42</v>
      </c>
      <c r="O242" s="86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209</v>
      </c>
      <c r="AT242" s="231" t="s">
        <v>130</v>
      </c>
      <c r="AU242" s="231" t="s">
        <v>81</v>
      </c>
      <c r="AY242" s="19" t="s">
        <v>127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9" t="s">
        <v>79</v>
      </c>
      <c r="BK242" s="232">
        <f>ROUND(I242*H242,2)</f>
        <v>0</v>
      </c>
      <c r="BL242" s="19" t="s">
        <v>209</v>
      </c>
      <c r="BM242" s="231" t="s">
        <v>2242</v>
      </c>
    </row>
    <row r="243" s="2" customFormat="1">
      <c r="A243" s="40"/>
      <c r="B243" s="41"/>
      <c r="C243" s="42"/>
      <c r="D243" s="233" t="s">
        <v>137</v>
      </c>
      <c r="E243" s="42"/>
      <c r="F243" s="234" t="s">
        <v>2241</v>
      </c>
      <c r="G243" s="42"/>
      <c r="H243" s="42"/>
      <c r="I243" s="138"/>
      <c r="J243" s="42"/>
      <c r="K243" s="42"/>
      <c r="L243" s="46"/>
      <c r="M243" s="235"/>
      <c r="N243" s="236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137</v>
      </c>
      <c r="AU243" s="19" t="s">
        <v>81</v>
      </c>
    </row>
    <row r="244" s="2" customFormat="1" ht="16.5" customHeight="1">
      <c r="A244" s="40"/>
      <c r="B244" s="41"/>
      <c r="C244" s="220" t="s">
        <v>1076</v>
      </c>
      <c r="D244" s="220" t="s">
        <v>130</v>
      </c>
      <c r="E244" s="221" t="s">
        <v>2243</v>
      </c>
      <c r="F244" s="222" t="s">
        <v>2244</v>
      </c>
      <c r="G244" s="223" t="s">
        <v>1998</v>
      </c>
      <c r="H244" s="224">
        <v>8</v>
      </c>
      <c r="I244" s="225"/>
      <c r="J244" s="226">
        <f>ROUND(I244*H244,2)</f>
        <v>0</v>
      </c>
      <c r="K244" s="222" t="s">
        <v>19</v>
      </c>
      <c r="L244" s="46"/>
      <c r="M244" s="227" t="s">
        <v>19</v>
      </c>
      <c r="N244" s="228" t="s">
        <v>42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209</v>
      </c>
      <c r="AT244" s="231" t="s">
        <v>130</v>
      </c>
      <c r="AU244" s="231" t="s">
        <v>81</v>
      </c>
      <c r="AY244" s="19" t="s">
        <v>127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9" t="s">
        <v>79</v>
      </c>
      <c r="BK244" s="232">
        <f>ROUND(I244*H244,2)</f>
        <v>0</v>
      </c>
      <c r="BL244" s="19" t="s">
        <v>209</v>
      </c>
      <c r="BM244" s="231" t="s">
        <v>2245</v>
      </c>
    </row>
    <row r="245" s="2" customFormat="1">
      <c r="A245" s="40"/>
      <c r="B245" s="41"/>
      <c r="C245" s="42"/>
      <c r="D245" s="233" t="s">
        <v>137</v>
      </c>
      <c r="E245" s="42"/>
      <c r="F245" s="234" t="s">
        <v>2244</v>
      </c>
      <c r="G245" s="42"/>
      <c r="H245" s="42"/>
      <c r="I245" s="138"/>
      <c r="J245" s="42"/>
      <c r="K245" s="42"/>
      <c r="L245" s="46"/>
      <c r="M245" s="235"/>
      <c r="N245" s="236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137</v>
      </c>
      <c r="AU245" s="19" t="s">
        <v>81</v>
      </c>
    </row>
    <row r="246" s="2" customFormat="1" ht="16.5" customHeight="1">
      <c r="A246" s="40"/>
      <c r="B246" s="41"/>
      <c r="C246" s="220" t="s">
        <v>1082</v>
      </c>
      <c r="D246" s="220" t="s">
        <v>130</v>
      </c>
      <c r="E246" s="221" t="s">
        <v>2246</v>
      </c>
      <c r="F246" s="222" t="s">
        <v>2247</v>
      </c>
      <c r="G246" s="223" t="s">
        <v>1998</v>
      </c>
      <c r="H246" s="224">
        <v>4</v>
      </c>
      <c r="I246" s="225"/>
      <c r="J246" s="226">
        <f>ROUND(I246*H246,2)</f>
        <v>0</v>
      </c>
      <c r="K246" s="222" t="s">
        <v>19</v>
      </c>
      <c r="L246" s="46"/>
      <c r="M246" s="227" t="s">
        <v>19</v>
      </c>
      <c r="N246" s="228" t="s">
        <v>42</v>
      </c>
      <c r="O246" s="86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209</v>
      </c>
      <c r="AT246" s="231" t="s">
        <v>130</v>
      </c>
      <c r="AU246" s="231" t="s">
        <v>81</v>
      </c>
      <c r="AY246" s="19" t="s">
        <v>127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9" t="s">
        <v>79</v>
      </c>
      <c r="BK246" s="232">
        <f>ROUND(I246*H246,2)</f>
        <v>0</v>
      </c>
      <c r="BL246" s="19" t="s">
        <v>209</v>
      </c>
      <c r="BM246" s="231" t="s">
        <v>2248</v>
      </c>
    </row>
    <row r="247" s="2" customFormat="1">
      <c r="A247" s="40"/>
      <c r="B247" s="41"/>
      <c r="C247" s="42"/>
      <c r="D247" s="233" t="s">
        <v>137</v>
      </c>
      <c r="E247" s="42"/>
      <c r="F247" s="234" t="s">
        <v>2247</v>
      </c>
      <c r="G247" s="42"/>
      <c r="H247" s="42"/>
      <c r="I247" s="138"/>
      <c r="J247" s="42"/>
      <c r="K247" s="42"/>
      <c r="L247" s="46"/>
      <c r="M247" s="235"/>
      <c r="N247" s="236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137</v>
      </c>
      <c r="AU247" s="19" t="s">
        <v>81</v>
      </c>
    </row>
    <row r="248" s="2" customFormat="1" ht="16.5" customHeight="1">
      <c r="A248" s="40"/>
      <c r="B248" s="41"/>
      <c r="C248" s="220" t="s">
        <v>1088</v>
      </c>
      <c r="D248" s="220" t="s">
        <v>130</v>
      </c>
      <c r="E248" s="221" t="s">
        <v>2249</v>
      </c>
      <c r="F248" s="222" t="s">
        <v>2250</v>
      </c>
      <c r="G248" s="223" t="s">
        <v>1998</v>
      </c>
      <c r="H248" s="224">
        <v>4</v>
      </c>
      <c r="I248" s="225"/>
      <c r="J248" s="226">
        <f>ROUND(I248*H248,2)</f>
        <v>0</v>
      </c>
      <c r="K248" s="222" t="s">
        <v>19</v>
      </c>
      <c r="L248" s="46"/>
      <c r="M248" s="227" t="s">
        <v>19</v>
      </c>
      <c r="N248" s="228" t="s">
        <v>42</v>
      </c>
      <c r="O248" s="86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209</v>
      </c>
      <c r="AT248" s="231" t="s">
        <v>130</v>
      </c>
      <c r="AU248" s="231" t="s">
        <v>81</v>
      </c>
      <c r="AY248" s="19" t="s">
        <v>127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9" t="s">
        <v>79</v>
      </c>
      <c r="BK248" s="232">
        <f>ROUND(I248*H248,2)</f>
        <v>0</v>
      </c>
      <c r="BL248" s="19" t="s">
        <v>209</v>
      </c>
      <c r="BM248" s="231" t="s">
        <v>2251</v>
      </c>
    </row>
    <row r="249" s="2" customFormat="1">
      <c r="A249" s="40"/>
      <c r="B249" s="41"/>
      <c r="C249" s="42"/>
      <c r="D249" s="233" t="s">
        <v>137</v>
      </c>
      <c r="E249" s="42"/>
      <c r="F249" s="234" t="s">
        <v>2250</v>
      </c>
      <c r="G249" s="42"/>
      <c r="H249" s="42"/>
      <c r="I249" s="138"/>
      <c r="J249" s="42"/>
      <c r="K249" s="42"/>
      <c r="L249" s="46"/>
      <c r="M249" s="235"/>
      <c r="N249" s="236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137</v>
      </c>
      <c r="AU249" s="19" t="s">
        <v>81</v>
      </c>
    </row>
    <row r="250" s="2" customFormat="1" ht="16.5" customHeight="1">
      <c r="A250" s="40"/>
      <c r="B250" s="41"/>
      <c r="C250" s="220" t="s">
        <v>1094</v>
      </c>
      <c r="D250" s="220" t="s">
        <v>130</v>
      </c>
      <c r="E250" s="221" t="s">
        <v>2252</v>
      </c>
      <c r="F250" s="222" t="s">
        <v>2253</v>
      </c>
      <c r="G250" s="223" t="s">
        <v>1998</v>
      </c>
      <c r="H250" s="224">
        <v>4</v>
      </c>
      <c r="I250" s="225"/>
      <c r="J250" s="226">
        <f>ROUND(I250*H250,2)</f>
        <v>0</v>
      </c>
      <c r="K250" s="222" t="s">
        <v>19</v>
      </c>
      <c r="L250" s="46"/>
      <c r="M250" s="227" t="s">
        <v>19</v>
      </c>
      <c r="N250" s="228" t="s">
        <v>42</v>
      </c>
      <c r="O250" s="86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209</v>
      </c>
      <c r="AT250" s="231" t="s">
        <v>130</v>
      </c>
      <c r="AU250" s="231" t="s">
        <v>81</v>
      </c>
      <c r="AY250" s="19" t="s">
        <v>127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9" t="s">
        <v>79</v>
      </c>
      <c r="BK250" s="232">
        <f>ROUND(I250*H250,2)</f>
        <v>0</v>
      </c>
      <c r="BL250" s="19" t="s">
        <v>209</v>
      </c>
      <c r="BM250" s="231" t="s">
        <v>2254</v>
      </c>
    </row>
    <row r="251" s="2" customFormat="1">
      <c r="A251" s="40"/>
      <c r="B251" s="41"/>
      <c r="C251" s="42"/>
      <c r="D251" s="233" t="s">
        <v>137</v>
      </c>
      <c r="E251" s="42"/>
      <c r="F251" s="234" t="s">
        <v>2253</v>
      </c>
      <c r="G251" s="42"/>
      <c r="H251" s="42"/>
      <c r="I251" s="138"/>
      <c r="J251" s="42"/>
      <c r="K251" s="42"/>
      <c r="L251" s="46"/>
      <c r="M251" s="235"/>
      <c r="N251" s="236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137</v>
      </c>
      <c r="AU251" s="19" t="s">
        <v>81</v>
      </c>
    </row>
    <row r="252" s="2" customFormat="1" ht="16.5" customHeight="1">
      <c r="A252" s="40"/>
      <c r="B252" s="41"/>
      <c r="C252" s="220" t="s">
        <v>1102</v>
      </c>
      <c r="D252" s="220" t="s">
        <v>130</v>
      </c>
      <c r="E252" s="221" t="s">
        <v>2255</v>
      </c>
      <c r="F252" s="222" t="s">
        <v>2256</v>
      </c>
      <c r="G252" s="223" t="s">
        <v>1998</v>
      </c>
      <c r="H252" s="224">
        <v>32</v>
      </c>
      <c r="I252" s="225"/>
      <c r="J252" s="226">
        <f>ROUND(I252*H252,2)</f>
        <v>0</v>
      </c>
      <c r="K252" s="222" t="s">
        <v>19</v>
      </c>
      <c r="L252" s="46"/>
      <c r="M252" s="227" t="s">
        <v>19</v>
      </c>
      <c r="N252" s="228" t="s">
        <v>42</v>
      </c>
      <c r="O252" s="86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1" t="s">
        <v>209</v>
      </c>
      <c r="AT252" s="231" t="s">
        <v>130</v>
      </c>
      <c r="AU252" s="231" t="s">
        <v>81</v>
      </c>
      <c r="AY252" s="19" t="s">
        <v>127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9" t="s">
        <v>79</v>
      </c>
      <c r="BK252" s="232">
        <f>ROUND(I252*H252,2)</f>
        <v>0</v>
      </c>
      <c r="BL252" s="19" t="s">
        <v>209</v>
      </c>
      <c r="BM252" s="231" t="s">
        <v>2257</v>
      </c>
    </row>
    <row r="253" s="2" customFormat="1">
      <c r="A253" s="40"/>
      <c r="B253" s="41"/>
      <c r="C253" s="42"/>
      <c r="D253" s="233" t="s">
        <v>137</v>
      </c>
      <c r="E253" s="42"/>
      <c r="F253" s="234" t="s">
        <v>2256</v>
      </c>
      <c r="G253" s="42"/>
      <c r="H253" s="42"/>
      <c r="I253" s="138"/>
      <c r="J253" s="42"/>
      <c r="K253" s="42"/>
      <c r="L253" s="46"/>
      <c r="M253" s="235"/>
      <c r="N253" s="236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137</v>
      </c>
      <c r="AU253" s="19" t="s">
        <v>81</v>
      </c>
    </row>
    <row r="254" s="2" customFormat="1" ht="16.5" customHeight="1">
      <c r="A254" s="40"/>
      <c r="B254" s="41"/>
      <c r="C254" s="220" t="s">
        <v>1109</v>
      </c>
      <c r="D254" s="220" t="s">
        <v>130</v>
      </c>
      <c r="E254" s="221" t="s">
        <v>2258</v>
      </c>
      <c r="F254" s="222" t="s">
        <v>2259</v>
      </c>
      <c r="G254" s="223" t="s">
        <v>1998</v>
      </c>
      <c r="H254" s="224">
        <v>4</v>
      </c>
      <c r="I254" s="225"/>
      <c r="J254" s="226">
        <f>ROUND(I254*H254,2)</f>
        <v>0</v>
      </c>
      <c r="K254" s="222" t="s">
        <v>19</v>
      </c>
      <c r="L254" s="46"/>
      <c r="M254" s="227" t="s">
        <v>19</v>
      </c>
      <c r="N254" s="228" t="s">
        <v>42</v>
      </c>
      <c r="O254" s="86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209</v>
      </c>
      <c r="AT254" s="231" t="s">
        <v>130</v>
      </c>
      <c r="AU254" s="231" t="s">
        <v>81</v>
      </c>
      <c r="AY254" s="19" t="s">
        <v>127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9" t="s">
        <v>79</v>
      </c>
      <c r="BK254" s="232">
        <f>ROUND(I254*H254,2)</f>
        <v>0</v>
      </c>
      <c r="BL254" s="19" t="s">
        <v>209</v>
      </c>
      <c r="BM254" s="231" t="s">
        <v>2260</v>
      </c>
    </row>
    <row r="255" s="2" customFormat="1">
      <c r="A255" s="40"/>
      <c r="B255" s="41"/>
      <c r="C255" s="42"/>
      <c r="D255" s="233" t="s">
        <v>137</v>
      </c>
      <c r="E255" s="42"/>
      <c r="F255" s="234" t="s">
        <v>2259</v>
      </c>
      <c r="G255" s="42"/>
      <c r="H255" s="42"/>
      <c r="I255" s="138"/>
      <c r="J255" s="42"/>
      <c r="K255" s="42"/>
      <c r="L255" s="46"/>
      <c r="M255" s="235"/>
      <c r="N255" s="236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137</v>
      </c>
      <c r="AU255" s="19" t="s">
        <v>81</v>
      </c>
    </row>
    <row r="256" s="2" customFormat="1" ht="16.5" customHeight="1">
      <c r="A256" s="40"/>
      <c r="B256" s="41"/>
      <c r="C256" s="220" t="s">
        <v>1116</v>
      </c>
      <c r="D256" s="220" t="s">
        <v>130</v>
      </c>
      <c r="E256" s="221" t="s">
        <v>2261</v>
      </c>
      <c r="F256" s="222" t="s">
        <v>2262</v>
      </c>
      <c r="G256" s="223" t="s">
        <v>1998</v>
      </c>
      <c r="H256" s="224">
        <v>2</v>
      </c>
      <c r="I256" s="225"/>
      <c r="J256" s="226">
        <f>ROUND(I256*H256,2)</f>
        <v>0</v>
      </c>
      <c r="K256" s="222" t="s">
        <v>19</v>
      </c>
      <c r="L256" s="46"/>
      <c r="M256" s="227" t="s">
        <v>19</v>
      </c>
      <c r="N256" s="228" t="s">
        <v>42</v>
      </c>
      <c r="O256" s="86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1" t="s">
        <v>209</v>
      </c>
      <c r="AT256" s="231" t="s">
        <v>130</v>
      </c>
      <c r="AU256" s="231" t="s">
        <v>81</v>
      </c>
      <c r="AY256" s="19" t="s">
        <v>127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9" t="s">
        <v>79</v>
      </c>
      <c r="BK256" s="232">
        <f>ROUND(I256*H256,2)</f>
        <v>0</v>
      </c>
      <c r="BL256" s="19" t="s">
        <v>209</v>
      </c>
      <c r="BM256" s="231" t="s">
        <v>2263</v>
      </c>
    </row>
    <row r="257" s="2" customFormat="1">
      <c r="A257" s="40"/>
      <c r="B257" s="41"/>
      <c r="C257" s="42"/>
      <c r="D257" s="233" t="s">
        <v>137</v>
      </c>
      <c r="E257" s="42"/>
      <c r="F257" s="234" t="s">
        <v>2262</v>
      </c>
      <c r="G257" s="42"/>
      <c r="H257" s="42"/>
      <c r="I257" s="138"/>
      <c r="J257" s="42"/>
      <c r="K257" s="42"/>
      <c r="L257" s="46"/>
      <c r="M257" s="235"/>
      <c r="N257" s="236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137</v>
      </c>
      <c r="AU257" s="19" t="s">
        <v>81</v>
      </c>
    </row>
    <row r="258" s="2" customFormat="1" ht="16.5" customHeight="1">
      <c r="A258" s="40"/>
      <c r="B258" s="41"/>
      <c r="C258" s="220" t="s">
        <v>1126</v>
      </c>
      <c r="D258" s="220" t="s">
        <v>130</v>
      </c>
      <c r="E258" s="221" t="s">
        <v>2264</v>
      </c>
      <c r="F258" s="222" t="s">
        <v>2265</v>
      </c>
      <c r="G258" s="223" t="s">
        <v>1998</v>
      </c>
      <c r="H258" s="224">
        <v>18</v>
      </c>
      <c r="I258" s="225"/>
      <c r="J258" s="226">
        <f>ROUND(I258*H258,2)</f>
        <v>0</v>
      </c>
      <c r="K258" s="222" t="s">
        <v>19</v>
      </c>
      <c r="L258" s="46"/>
      <c r="M258" s="227" t="s">
        <v>19</v>
      </c>
      <c r="N258" s="228" t="s">
        <v>42</v>
      </c>
      <c r="O258" s="86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209</v>
      </c>
      <c r="AT258" s="231" t="s">
        <v>130</v>
      </c>
      <c r="AU258" s="231" t="s">
        <v>81</v>
      </c>
      <c r="AY258" s="19" t="s">
        <v>127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9" t="s">
        <v>79</v>
      </c>
      <c r="BK258" s="232">
        <f>ROUND(I258*H258,2)</f>
        <v>0</v>
      </c>
      <c r="BL258" s="19" t="s">
        <v>209</v>
      </c>
      <c r="BM258" s="231" t="s">
        <v>2266</v>
      </c>
    </row>
    <row r="259" s="2" customFormat="1">
      <c r="A259" s="40"/>
      <c r="B259" s="41"/>
      <c r="C259" s="42"/>
      <c r="D259" s="233" t="s">
        <v>137</v>
      </c>
      <c r="E259" s="42"/>
      <c r="F259" s="234" t="s">
        <v>2265</v>
      </c>
      <c r="G259" s="42"/>
      <c r="H259" s="42"/>
      <c r="I259" s="138"/>
      <c r="J259" s="42"/>
      <c r="K259" s="42"/>
      <c r="L259" s="46"/>
      <c r="M259" s="235"/>
      <c r="N259" s="236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137</v>
      </c>
      <c r="AU259" s="19" t="s">
        <v>81</v>
      </c>
    </row>
    <row r="260" s="2" customFormat="1" ht="16.5" customHeight="1">
      <c r="A260" s="40"/>
      <c r="B260" s="41"/>
      <c r="C260" s="220" t="s">
        <v>1136</v>
      </c>
      <c r="D260" s="220" t="s">
        <v>130</v>
      </c>
      <c r="E260" s="221" t="s">
        <v>2267</v>
      </c>
      <c r="F260" s="222" t="s">
        <v>2268</v>
      </c>
      <c r="G260" s="223" t="s">
        <v>1998</v>
      </c>
      <c r="H260" s="224">
        <v>12</v>
      </c>
      <c r="I260" s="225"/>
      <c r="J260" s="226">
        <f>ROUND(I260*H260,2)</f>
        <v>0</v>
      </c>
      <c r="K260" s="222" t="s">
        <v>19</v>
      </c>
      <c r="L260" s="46"/>
      <c r="M260" s="227" t="s">
        <v>19</v>
      </c>
      <c r="N260" s="228" t="s">
        <v>42</v>
      </c>
      <c r="O260" s="86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1" t="s">
        <v>209</v>
      </c>
      <c r="AT260" s="231" t="s">
        <v>130</v>
      </c>
      <c r="AU260" s="231" t="s">
        <v>81</v>
      </c>
      <c r="AY260" s="19" t="s">
        <v>127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9" t="s">
        <v>79</v>
      </c>
      <c r="BK260" s="232">
        <f>ROUND(I260*H260,2)</f>
        <v>0</v>
      </c>
      <c r="BL260" s="19" t="s">
        <v>209</v>
      </c>
      <c r="BM260" s="231" t="s">
        <v>2269</v>
      </c>
    </row>
    <row r="261" s="2" customFormat="1">
      <c r="A261" s="40"/>
      <c r="B261" s="41"/>
      <c r="C261" s="42"/>
      <c r="D261" s="233" t="s">
        <v>137</v>
      </c>
      <c r="E261" s="42"/>
      <c r="F261" s="234" t="s">
        <v>2268</v>
      </c>
      <c r="G261" s="42"/>
      <c r="H261" s="42"/>
      <c r="I261" s="138"/>
      <c r="J261" s="42"/>
      <c r="K261" s="42"/>
      <c r="L261" s="46"/>
      <c r="M261" s="235"/>
      <c r="N261" s="236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137</v>
      </c>
      <c r="AU261" s="19" t="s">
        <v>81</v>
      </c>
    </row>
    <row r="262" s="2" customFormat="1" ht="16.5" customHeight="1">
      <c r="A262" s="40"/>
      <c r="B262" s="41"/>
      <c r="C262" s="220" t="s">
        <v>1143</v>
      </c>
      <c r="D262" s="220" t="s">
        <v>130</v>
      </c>
      <c r="E262" s="221" t="s">
        <v>2270</v>
      </c>
      <c r="F262" s="222" t="s">
        <v>2271</v>
      </c>
      <c r="G262" s="223" t="s">
        <v>747</v>
      </c>
      <c r="H262" s="224">
        <v>210</v>
      </c>
      <c r="I262" s="225"/>
      <c r="J262" s="226">
        <f>ROUND(I262*H262,2)</f>
        <v>0</v>
      </c>
      <c r="K262" s="222" t="s">
        <v>19</v>
      </c>
      <c r="L262" s="46"/>
      <c r="M262" s="227" t="s">
        <v>19</v>
      </c>
      <c r="N262" s="228" t="s">
        <v>42</v>
      </c>
      <c r="O262" s="86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1" t="s">
        <v>209</v>
      </c>
      <c r="AT262" s="231" t="s">
        <v>130</v>
      </c>
      <c r="AU262" s="231" t="s">
        <v>81</v>
      </c>
      <c r="AY262" s="19" t="s">
        <v>127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9" t="s">
        <v>79</v>
      </c>
      <c r="BK262" s="232">
        <f>ROUND(I262*H262,2)</f>
        <v>0</v>
      </c>
      <c r="BL262" s="19" t="s">
        <v>209</v>
      </c>
      <c r="BM262" s="231" t="s">
        <v>2272</v>
      </c>
    </row>
    <row r="263" s="2" customFormat="1">
      <c r="A263" s="40"/>
      <c r="B263" s="41"/>
      <c r="C263" s="42"/>
      <c r="D263" s="233" t="s">
        <v>137</v>
      </c>
      <c r="E263" s="42"/>
      <c r="F263" s="234" t="s">
        <v>2271</v>
      </c>
      <c r="G263" s="42"/>
      <c r="H263" s="42"/>
      <c r="I263" s="138"/>
      <c r="J263" s="42"/>
      <c r="K263" s="42"/>
      <c r="L263" s="46"/>
      <c r="M263" s="235"/>
      <c r="N263" s="236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137</v>
      </c>
      <c r="AU263" s="19" t="s">
        <v>81</v>
      </c>
    </row>
    <row r="264" s="2" customFormat="1" ht="16.5" customHeight="1">
      <c r="A264" s="40"/>
      <c r="B264" s="41"/>
      <c r="C264" s="220" t="s">
        <v>1146</v>
      </c>
      <c r="D264" s="220" t="s">
        <v>130</v>
      </c>
      <c r="E264" s="221" t="s">
        <v>2273</v>
      </c>
      <c r="F264" s="222" t="s">
        <v>2274</v>
      </c>
      <c r="G264" s="223" t="s">
        <v>747</v>
      </c>
      <c r="H264" s="224">
        <v>210</v>
      </c>
      <c r="I264" s="225"/>
      <c r="J264" s="226">
        <f>ROUND(I264*H264,2)</f>
        <v>0</v>
      </c>
      <c r="K264" s="222" t="s">
        <v>19</v>
      </c>
      <c r="L264" s="46"/>
      <c r="M264" s="227" t="s">
        <v>19</v>
      </c>
      <c r="N264" s="228" t="s">
        <v>42</v>
      </c>
      <c r="O264" s="86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209</v>
      </c>
      <c r="AT264" s="231" t="s">
        <v>130</v>
      </c>
      <c r="AU264" s="231" t="s">
        <v>81</v>
      </c>
      <c r="AY264" s="19" t="s">
        <v>127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9" t="s">
        <v>79</v>
      </c>
      <c r="BK264" s="232">
        <f>ROUND(I264*H264,2)</f>
        <v>0</v>
      </c>
      <c r="BL264" s="19" t="s">
        <v>209</v>
      </c>
      <c r="BM264" s="231" t="s">
        <v>2275</v>
      </c>
    </row>
    <row r="265" s="2" customFormat="1">
      <c r="A265" s="40"/>
      <c r="B265" s="41"/>
      <c r="C265" s="42"/>
      <c r="D265" s="233" t="s">
        <v>137</v>
      </c>
      <c r="E265" s="42"/>
      <c r="F265" s="234" t="s">
        <v>2274</v>
      </c>
      <c r="G265" s="42"/>
      <c r="H265" s="42"/>
      <c r="I265" s="138"/>
      <c r="J265" s="42"/>
      <c r="K265" s="42"/>
      <c r="L265" s="46"/>
      <c r="M265" s="235"/>
      <c r="N265" s="236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137</v>
      </c>
      <c r="AU265" s="19" t="s">
        <v>81</v>
      </c>
    </row>
    <row r="266" s="2" customFormat="1" ht="16.5" customHeight="1">
      <c r="A266" s="40"/>
      <c r="B266" s="41"/>
      <c r="C266" s="220" t="s">
        <v>1151</v>
      </c>
      <c r="D266" s="220" t="s">
        <v>130</v>
      </c>
      <c r="E266" s="221" t="s">
        <v>2276</v>
      </c>
      <c r="F266" s="222" t="s">
        <v>2277</v>
      </c>
      <c r="G266" s="223" t="s">
        <v>747</v>
      </c>
      <c r="H266" s="224">
        <v>210</v>
      </c>
      <c r="I266" s="225"/>
      <c r="J266" s="226">
        <f>ROUND(I266*H266,2)</f>
        <v>0</v>
      </c>
      <c r="K266" s="222" t="s">
        <v>19</v>
      </c>
      <c r="L266" s="46"/>
      <c r="M266" s="227" t="s">
        <v>19</v>
      </c>
      <c r="N266" s="228" t="s">
        <v>42</v>
      </c>
      <c r="O266" s="86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209</v>
      </c>
      <c r="AT266" s="231" t="s">
        <v>130</v>
      </c>
      <c r="AU266" s="231" t="s">
        <v>81</v>
      </c>
      <c r="AY266" s="19" t="s">
        <v>127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9" t="s">
        <v>79</v>
      </c>
      <c r="BK266" s="232">
        <f>ROUND(I266*H266,2)</f>
        <v>0</v>
      </c>
      <c r="BL266" s="19" t="s">
        <v>209</v>
      </c>
      <c r="BM266" s="231" t="s">
        <v>2278</v>
      </c>
    </row>
    <row r="267" s="2" customFormat="1">
      <c r="A267" s="40"/>
      <c r="B267" s="41"/>
      <c r="C267" s="42"/>
      <c r="D267" s="233" t="s">
        <v>137</v>
      </c>
      <c r="E267" s="42"/>
      <c r="F267" s="234" t="s">
        <v>2277</v>
      </c>
      <c r="G267" s="42"/>
      <c r="H267" s="42"/>
      <c r="I267" s="138"/>
      <c r="J267" s="42"/>
      <c r="K267" s="42"/>
      <c r="L267" s="46"/>
      <c r="M267" s="235"/>
      <c r="N267" s="236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137</v>
      </c>
      <c r="AU267" s="19" t="s">
        <v>81</v>
      </c>
    </row>
    <row r="268" s="2" customFormat="1" ht="16.5" customHeight="1">
      <c r="A268" s="40"/>
      <c r="B268" s="41"/>
      <c r="C268" s="220" t="s">
        <v>1159</v>
      </c>
      <c r="D268" s="220" t="s">
        <v>130</v>
      </c>
      <c r="E268" s="221" t="s">
        <v>2279</v>
      </c>
      <c r="F268" s="222" t="s">
        <v>2280</v>
      </c>
      <c r="G268" s="223" t="s">
        <v>747</v>
      </c>
      <c r="H268" s="224">
        <v>260</v>
      </c>
      <c r="I268" s="225"/>
      <c r="J268" s="226">
        <f>ROUND(I268*H268,2)</f>
        <v>0</v>
      </c>
      <c r="K268" s="222" t="s">
        <v>19</v>
      </c>
      <c r="L268" s="46"/>
      <c r="M268" s="227" t="s">
        <v>19</v>
      </c>
      <c r="N268" s="228" t="s">
        <v>42</v>
      </c>
      <c r="O268" s="86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209</v>
      </c>
      <c r="AT268" s="231" t="s">
        <v>130</v>
      </c>
      <c r="AU268" s="231" t="s">
        <v>81</v>
      </c>
      <c r="AY268" s="19" t="s">
        <v>127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9" t="s">
        <v>79</v>
      </c>
      <c r="BK268" s="232">
        <f>ROUND(I268*H268,2)</f>
        <v>0</v>
      </c>
      <c r="BL268" s="19" t="s">
        <v>209</v>
      </c>
      <c r="BM268" s="231" t="s">
        <v>2281</v>
      </c>
    </row>
    <row r="269" s="2" customFormat="1">
      <c r="A269" s="40"/>
      <c r="B269" s="41"/>
      <c r="C269" s="42"/>
      <c r="D269" s="233" t="s">
        <v>137</v>
      </c>
      <c r="E269" s="42"/>
      <c r="F269" s="234" t="s">
        <v>2280</v>
      </c>
      <c r="G269" s="42"/>
      <c r="H269" s="42"/>
      <c r="I269" s="138"/>
      <c r="J269" s="42"/>
      <c r="K269" s="42"/>
      <c r="L269" s="46"/>
      <c r="M269" s="235"/>
      <c r="N269" s="236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137</v>
      </c>
      <c r="AU269" s="19" t="s">
        <v>81</v>
      </c>
    </row>
    <row r="270" s="2" customFormat="1" ht="16.5" customHeight="1">
      <c r="A270" s="40"/>
      <c r="B270" s="41"/>
      <c r="C270" s="220" t="s">
        <v>1164</v>
      </c>
      <c r="D270" s="220" t="s">
        <v>130</v>
      </c>
      <c r="E270" s="221" t="s">
        <v>2282</v>
      </c>
      <c r="F270" s="222" t="s">
        <v>2283</v>
      </c>
      <c r="G270" s="223" t="s">
        <v>747</v>
      </c>
      <c r="H270" s="224">
        <v>50</v>
      </c>
      <c r="I270" s="225"/>
      <c r="J270" s="226">
        <f>ROUND(I270*H270,2)</f>
        <v>0</v>
      </c>
      <c r="K270" s="222" t="s">
        <v>19</v>
      </c>
      <c r="L270" s="46"/>
      <c r="M270" s="227" t="s">
        <v>19</v>
      </c>
      <c r="N270" s="228" t="s">
        <v>42</v>
      </c>
      <c r="O270" s="86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1" t="s">
        <v>209</v>
      </c>
      <c r="AT270" s="231" t="s">
        <v>130</v>
      </c>
      <c r="AU270" s="231" t="s">
        <v>81</v>
      </c>
      <c r="AY270" s="19" t="s">
        <v>127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9" t="s">
        <v>79</v>
      </c>
      <c r="BK270" s="232">
        <f>ROUND(I270*H270,2)</f>
        <v>0</v>
      </c>
      <c r="BL270" s="19" t="s">
        <v>209</v>
      </c>
      <c r="BM270" s="231" t="s">
        <v>2284</v>
      </c>
    </row>
    <row r="271" s="2" customFormat="1">
      <c r="A271" s="40"/>
      <c r="B271" s="41"/>
      <c r="C271" s="42"/>
      <c r="D271" s="233" t="s">
        <v>137</v>
      </c>
      <c r="E271" s="42"/>
      <c r="F271" s="234" t="s">
        <v>2283</v>
      </c>
      <c r="G271" s="42"/>
      <c r="H271" s="42"/>
      <c r="I271" s="138"/>
      <c r="J271" s="42"/>
      <c r="K271" s="42"/>
      <c r="L271" s="46"/>
      <c r="M271" s="235"/>
      <c r="N271" s="236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137</v>
      </c>
      <c r="AU271" s="19" t="s">
        <v>81</v>
      </c>
    </row>
    <row r="272" s="2" customFormat="1" ht="16.5" customHeight="1">
      <c r="A272" s="40"/>
      <c r="B272" s="41"/>
      <c r="C272" s="220" t="s">
        <v>1169</v>
      </c>
      <c r="D272" s="220" t="s">
        <v>130</v>
      </c>
      <c r="E272" s="221" t="s">
        <v>2285</v>
      </c>
      <c r="F272" s="222" t="s">
        <v>2286</v>
      </c>
      <c r="G272" s="223" t="s">
        <v>1998</v>
      </c>
      <c r="H272" s="224">
        <v>4</v>
      </c>
      <c r="I272" s="225"/>
      <c r="J272" s="226">
        <f>ROUND(I272*H272,2)</f>
        <v>0</v>
      </c>
      <c r="K272" s="222" t="s">
        <v>19</v>
      </c>
      <c r="L272" s="46"/>
      <c r="M272" s="227" t="s">
        <v>19</v>
      </c>
      <c r="N272" s="228" t="s">
        <v>42</v>
      </c>
      <c r="O272" s="86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1" t="s">
        <v>209</v>
      </c>
      <c r="AT272" s="231" t="s">
        <v>130</v>
      </c>
      <c r="AU272" s="231" t="s">
        <v>81</v>
      </c>
      <c r="AY272" s="19" t="s">
        <v>127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9" t="s">
        <v>79</v>
      </c>
      <c r="BK272" s="232">
        <f>ROUND(I272*H272,2)</f>
        <v>0</v>
      </c>
      <c r="BL272" s="19" t="s">
        <v>209</v>
      </c>
      <c r="BM272" s="231" t="s">
        <v>2287</v>
      </c>
    </row>
    <row r="273" s="2" customFormat="1">
      <c r="A273" s="40"/>
      <c r="B273" s="41"/>
      <c r="C273" s="42"/>
      <c r="D273" s="233" t="s">
        <v>137</v>
      </c>
      <c r="E273" s="42"/>
      <c r="F273" s="234" t="s">
        <v>2286</v>
      </c>
      <c r="G273" s="42"/>
      <c r="H273" s="42"/>
      <c r="I273" s="138"/>
      <c r="J273" s="42"/>
      <c r="K273" s="42"/>
      <c r="L273" s="46"/>
      <c r="M273" s="235"/>
      <c r="N273" s="236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137</v>
      </c>
      <c r="AU273" s="19" t="s">
        <v>81</v>
      </c>
    </row>
    <row r="274" s="2" customFormat="1" ht="16.5" customHeight="1">
      <c r="A274" s="40"/>
      <c r="B274" s="41"/>
      <c r="C274" s="220" t="s">
        <v>1175</v>
      </c>
      <c r="D274" s="220" t="s">
        <v>130</v>
      </c>
      <c r="E274" s="221" t="s">
        <v>2288</v>
      </c>
      <c r="F274" s="222" t="s">
        <v>2289</v>
      </c>
      <c r="G274" s="223" t="s">
        <v>2290</v>
      </c>
      <c r="H274" s="224">
        <v>4</v>
      </c>
      <c r="I274" s="225"/>
      <c r="J274" s="226">
        <f>ROUND(I274*H274,2)</f>
        <v>0</v>
      </c>
      <c r="K274" s="222" t="s">
        <v>19</v>
      </c>
      <c r="L274" s="46"/>
      <c r="M274" s="227" t="s">
        <v>19</v>
      </c>
      <c r="N274" s="228" t="s">
        <v>42</v>
      </c>
      <c r="O274" s="86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1" t="s">
        <v>209</v>
      </c>
      <c r="AT274" s="231" t="s">
        <v>130</v>
      </c>
      <c r="AU274" s="231" t="s">
        <v>81</v>
      </c>
      <c r="AY274" s="19" t="s">
        <v>127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9" t="s">
        <v>79</v>
      </c>
      <c r="BK274" s="232">
        <f>ROUND(I274*H274,2)</f>
        <v>0</v>
      </c>
      <c r="BL274" s="19" t="s">
        <v>209</v>
      </c>
      <c r="BM274" s="231" t="s">
        <v>2291</v>
      </c>
    </row>
    <row r="275" s="2" customFormat="1">
      <c r="A275" s="40"/>
      <c r="B275" s="41"/>
      <c r="C275" s="42"/>
      <c r="D275" s="233" t="s">
        <v>137</v>
      </c>
      <c r="E275" s="42"/>
      <c r="F275" s="234" t="s">
        <v>2289</v>
      </c>
      <c r="G275" s="42"/>
      <c r="H275" s="42"/>
      <c r="I275" s="138"/>
      <c r="J275" s="42"/>
      <c r="K275" s="42"/>
      <c r="L275" s="46"/>
      <c r="M275" s="235"/>
      <c r="N275" s="236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137</v>
      </c>
      <c r="AU275" s="19" t="s">
        <v>81</v>
      </c>
    </row>
    <row r="276" s="2" customFormat="1" ht="16.5" customHeight="1">
      <c r="A276" s="40"/>
      <c r="B276" s="41"/>
      <c r="C276" s="220" t="s">
        <v>1181</v>
      </c>
      <c r="D276" s="220" t="s">
        <v>130</v>
      </c>
      <c r="E276" s="221" t="s">
        <v>2292</v>
      </c>
      <c r="F276" s="222" t="s">
        <v>2293</v>
      </c>
      <c r="G276" s="223" t="s">
        <v>1998</v>
      </c>
      <c r="H276" s="224">
        <v>4</v>
      </c>
      <c r="I276" s="225"/>
      <c r="J276" s="226">
        <f>ROUND(I276*H276,2)</f>
        <v>0</v>
      </c>
      <c r="K276" s="222" t="s">
        <v>19</v>
      </c>
      <c r="L276" s="46"/>
      <c r="M276" s="227" t="s">
        <v>19</v>
      </c>
      <c r="N276" s="228" t="s">
        <v>42</v>
      </c>
      <c r="O276" s="86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1" t="s">
        <v>209</v>
      </c>
      <c r="AT276" s="231" t="s">
        <v>130</v>
      </c>
      <c r="AU276" s="231" t="s">
        <v>81</v>
      </c>
      <c r="AY276" s="19" t="s">
        <v>127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9" t="s">
        <v>79</v>
      </c>
      <c r="BK276" s="232">
        <f>ROUND(I276*H276,2)</f>
        <v>0</v>
      </c>
      <c r="BL276" s="19" t="s">
        <v>209</v>
      </c>
      <c r="BM276" s="231" t="s">
        <v>2294</v>
      </c>
    </row>
    <row r="277" s="2" customFormat="1">
      <c r="A277" s="40"/>
      <c r="B277" s="41"/>
      <c r="C277" s="42"/>
      <c r="D277" s="233" t="s">
        <v>137</v>
      </c>
      <c r="E277" s="42"/>
      <c r="F277" s="234" t="s">
        <v>2293</v>
      </c>
      <c r="G277" s="42"/>
      <c r="H277" s="42"/>
      <c r="I277" s="138"/>
      <c r="J277" s="42"/>
      <c r="K277" s="42"/>
      <c r="L277" s="46"/>
      <c r="M277" s="235"/>
      <c r="N277" s="236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137</v>
      </c>
      <c r="AU277" s="19" t="s">
        <v>81</v>
      </c>
    </row>
    <row r="278" s="2" customFormat="1" ht="16.5" customHeight="1">
      <c r="A278" s="40"/>
      <c r="B278" s="41"/>
      <c r="C278" s="220" t="s">
        <v>1187</v>
      </c>
      <c r="D278" s="220" t="s">
        <v>130</v>
      </c>
      <c r="E278" s="221" t="s">
        <v>2295</v>
      </c>
      <c r="F278" s="222" t="s">
        <v>2296</v>
      </c>
      <c r="G278" s="223" t="s">
        <v>1998</v>
      </c>
      <c r="H278" s="224">
        <v>4</v>
      </c>
      <c r="I278" s="225"/>
      <c r="J278" s="226">
        <f>ROUND(I278*H278,2)</f>
        <v>0</v>
      </c>
      <c r="K278" s="222" t="s">
        <v>19</v>
      </c>
      <c r="L278" s="46"/>
      <c r="M278" s="227" t="s">
        <v>19</v>
      </c>
      <c r="N278" s="228" t="s">
        <v>42</v>
      </c>
      <c r="O278" s="86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1" t="s">
        <v>209</v>
      </c>
      <c r="AT278" s="231" t="s">
        <v>130</v>
      </c>
      <c r="AU278" s="231" t="s">
        <v>81</v>
      </c>
      <c r="AY278" s="19" t="s">
        <v>127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9" t="s">
        <v>79</v>
      </c>
      <c r="BK278" s="232">
        <f>ROUND(I278*H278,2)</f>
        <v>0</v>
      </c>
      <c r="BL278" s="19" t="s">
        <v>209</v>
      </c>
      <c r="BM278" s="231" t="s">
        <v>2297</v>
      </c>
    </row>
    <row r="279" s="2" customFormat="1">
      <c r="A279" s="40"/>
      <c r="B279" s="41"/>
      <c r="C279" s="42"/>
      <c r="D279" s="233" t="s">
        <v>137</v>
      </c>
      <c r="E279" s="42"/>
      <c r="F279" s="234" t="s">
        <v>2296</v>
      </c>
      <c r="G279" s="42"/>
      <c r="H279" s="42"/>
      <c r="I279" s="138"/>
      <c r="J279" s="42"/>
      <c r="K279" s="42"/>
      <c r="L279" s="46"/>
      <c r="M279" s="235"/>
      <c r="N279" s="236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137</v>
      </c>
      <c r="AU279" s="19" t="s">
        <v>81</v>
      </c>
    </row>
    <row r="280" s="12" customFormat="1" ht="22.8" customHeight="1">
      <c r="A280" s="12"/>
      <c r="B280" s="204"/>
      <c r="C280" s="205"/>
      <c r="D280" s="206" t="s">
        <v>70</v>
      </c>
      <c r="E280" s="218" t="s">
        <v>2298</v>
      </c>
      <c r="F280" s="218" t="s">
        <v>2299</v>
      </c>
      <c r="G280" s="205"/>
      <c r="H280" s="205"/>
      <c r="I280" s="208"/>
      <c r="J280" s="219">
        <f>BK280</f>
        <v>0</v>
      </c>
      <c r="K280" s="205"/>
      <c r="L280" s="210"/>
      <c r="M280" s="211"/>
      <c r="N280" s="212"/>
      <c r="O280" s="212"/>
      <c r="P280" s="213">
        <f>SUM(P281:P292)</f>
        <v>0</v>
      </c>
      <c r="Q280" s="212"/>
      <c r="R280" s="213">
        <f>SUM(R281:R292)</f>
        <v>0</v>
      </c>
      <c r="S280" s="212"/>
      <c r="T280" s="214">
        <f>SUM(T281:T292)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5" t="s">
        <v>81</v>
      </c>
      <c r="AT280" s="216" t="s">
        <v>70</v>
      </c>
      <c r="AU280" s="216" t="s">
        <v>79</v>
      </c>
      <c r="AY280" s="215" t="s">
        <v>127</v>
      </c>
      <c r="BK280" s="217">
        <f>SUM(BK281:BK292)</f>
        <v>0</v>
      </c>
    </row>
    <row r="281" s="2" customFormat="1" ht="16.5" customHeight="1">
      <c r="A281" s="40"/>
      <c r="B281" s="41"/>
      <c r="C281" s="220" t="s">
        <v>1193</v>
      </c>
      <c r="D281" s="220" t="s">
        <v>130</v>
      </c>
      <c r="E281" s="221" t="s">
        <v>2300</v>
      </c>
      <c r="F281" s="222" t="s">
        <v>2301</v>
      </c>
      <c r="G281" s="223" t="s">
        <v>1998</v>
      </c>
      <c r="H281" s="224">
        <v>1</v>
      </c>
      <c r="I281" s="225"/>
      <c r="J281" s="226">
        <f>ROUND(I281*H281,2)</f>
        <v>0</v>
      </c>
      <c r="K281" s="222" t="s">
        <v>19</v>
      </c>
      <c r="L281" s="46"/>
      <c r="M281" s="227" t="s">
        <v>19</v>
      </c>
      <c r="N281" s="228" t="s">
        <v>42</v>
      </c>
      <c r="O281" s="86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1" t="s">
        <v>209</v>
      </c>
      <c r="AT281" s="231" t="s">
        <v>130</v>
      </c>
      <c r="AU281" s="231" t="s">
        <v>81</v>
      </c>
      <c r="AY281" s="19" t="s">
        <v>127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9" t="s">
        <v>79</v>
      </c>
      <c r="BK281" s="232">
        <f>ROUND(I281*H281,2)</f>
        <v>0</v>
      </c>
      <c r="BL281" s="19" t="s">
        <v>209</v>
      </c>
      <c r="BM281" s="231" t="s">
        <v>2302</v>
      </c>
    </row>
    <row r="282" s="2" customFormat="1">
      <c r="A282" s="40"/>
      <c r="B282" s="41"/>
      <c r="C282" s="42"/>
      <c r="D282" s="233" t="s">
        <v>137</v>
      </c>
      <c r="E282" s="42"/>
      <c r="F282" s="234" t="s">
        <v>2301</v>
      </c>
      <c r="G282" s="42"/>
      <c r="H282" s="42"/>
      <c r="I282" s="138"/>
      <c r="J282" s="42"/>
      <c r="K282" s="42"/>
      <c r="L282" s="46"/>
      <c r="M282" s="235"/>
      <c r="N282" s="236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137</v>
      </c>
      <c r="AU282" s="19" t="s">
        <v>81</v>
      </c>
    </row>
    <row r="283" s="2" customFormat="1" ht="16.5" customHeight="1">
      <c r="A283" s="40"/>
      <c r="B283" s="41"/>
      <c r="C283" s="220" t="s">
        <v>1199</v>
      </c>
      <c r="D283" s="220" t="s">
        <v>130</v>
      </c>
      <c r="E283" s="221" t="s">
        <v>2303</v>
      </c>
      <c r="F283" s="222" t="s">
        <v>2304</v>
      </c>
      <c r="G283" s="223" t="s">
        <v>1998</v>
      </c>
      <c r="H283" s="224">
        <v>1</v>
      </c>
      <c r="I283" s="225"/>
      <c r="J283" s="226">
        <f>ROUND(I283*H283,2)</f>
        <v>0</v>
      </c>
      <c r="K283" s="222" t="s">
        <v>19</v>
      </c>
      <c r="L283" s="46"/>
      <c r="M283" s="227" t="s">
        <v>19</v>
      </c>
      <c r="N283" s="228" t="s">
        <v>42</v>
      </c>
      <c r="O283" s="86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1" t="s">
        <v>209</v>
      </c>
      <c r="AT283" s="231" t="s">
        <v>130</v>
      </c>
      <c r="AU283" s="231" t="s">
        <v>81</v>
      </c>
      <c r="AY283" s="19" t="s">
        <v>127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9" t="s">
        <v>79</v>
      </c>
      <c r="BK283" s="232">
        <f>ROUND(I283*H283,2)</f>
        <v>0</v>
      </c>
      <c r="BL283" s="19" t="s">
        <v>209</v>
      </c>
      <c r="BM283" s="231" t="s">
        <v>2305</v>
      </c>
    </row>
    <row r="284" s="2" customFormat="1">
      <c r="A284" s="40"/>
      <c r="B284" s="41"/>
      <c r="C284" s="42"/>
      <c r="D284" s="233" t="s">
        <v>137</v>
      </c>
      <c r="E284" s="42"/>
      <c r="F284" s="234" t="s">
        <v>2304</v>
      </c>
      <c r="G284" s="42"/>
      <c r="H284" s="42"/>
      <c r="I284" s="138"/>
      <c r="J284" s="42"/>
      <c r="K284" s="42"/>
      <c r="L284" s="46"/>
      <c r="M284" s="235"/>
      <c r="N284" s="236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137</v>
      </c>
      <c r="AU284" s="19" t="s">
        <v>81</v>
      </c>
    </row>
    <row r="285" s="2" customFormat="1" ht="21.75" customHeight="1">
      <c r="A285" s="40"/>
      <c r="B285" s="41"/>
      <c r="C285" s="220" t="s">
        <v>1204</v>
      </c>
      <c r="D285" s="220" t="s">
        <v>130</v>
      </c>
      <c r="E285" s="221" t="s">
        <v>2306</v>
      </c>
      <c r="F285" s="222" t="s">
        <v>2307</v>
      </c>
      <c r="G285" s="223" t="s">
        <v>1998</v>
      </c>
      <c r="H285" s="224">
        <v>1</v>
      </c>
      <c r="I285" s="225"/>
      <c r="J285" s="226">
        <f>ROUND(I285*H285,2)</f>
        <v>0</v>
      </c>
      <c r="K285" s="222" t="s">
        <v>19</v>
      </c>
      <c r="L285" s="46"/>
      <c r="M285" s="227" t="s">
        <v>19</v>
      </c>
      <c r="N285" s="228" t="s">
        <v>42</v>
      </c>
      <c r="O285" s="86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1" t="s">
        <v>209</v>
      </c>
      <c r="AT285" s="231" t="s">
        <v>130</v>
      </c>
      <c r="AU285" s="231" t="s">
        <v>81</v>
      </c>
      <c r="AY285" s="19" t="s">
        <v>127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9" t="s">
        <v>79</v>
      </c>
      <c r="BK285" s="232">
        <f>ROUND(I285*H285,2)</f>
        <v>0</v>
      </c>
      <c r="BL285" s="19" t="s">
        <v>209</v>
      </c>
      <c r="BM285" s="231" t="s">
        <v>2308</v>
      </c>
    </row>
    <row r="286" s="2" customFormat="1">
      <c r="A286" s="40"/>
      <c r="B286" s="41"/>
      <c r="C286" s="42"/>
      <c r="D286" s="233" t="s">
        <v>137</v>
      </c>
      <c r="E286" s="42"/>
      <c r="F286" s="234" t="s">
        <v>2307</v>
      </c>
      <c r="G286" s="42"/>
      <c r="H286" s="42"/>
      <c r="I286" s="138"/>
      <c r="J286" s="42"/>
      <c r="K286" s="42"/>
      <c r="L286" s="46"/>
      <c r="M286" s="235"/>
      <c r="N286" s="236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137</v>
      </c>
      <c r="AU286" s="19" t="s">
        <v>81</v>
      </c>
    </row>
    <row r="287" s="2" customFormat="1" ht="21.75" customHeight="1">
      <c r="A287" s="40"/>
      <c r="B287" s="41"/>
      <c r="C287" s="220" t="s">
        <v>1210</v>
      </c>
      <c r="D287" s="220" t="s">
        <v>130</v>
      </c>
      <c r="E287" s="221" t="s">
        <v>2309</v>
      </c>
      <c r="F287" s="222" t="s">
        <v>2310</v>
      </c>
      <c r="G287" s="223" t="s">
        <v>1998</v>
      </c>
      <c r="H287" s="224">
        <v>1</v>
      </c>
      <c r="I287" s="225"/>
      <c r="J287" s="226">
        <f>ROUND(I287*H287,2)</f>
        <v>0</v>
      </c>
      <c r="K287" s="222" t="s">
        <v>19</v>
      </c>
      <c r="L287" s="46"/>
      <c r="M287" s="227" t="s">
        <v>19</v>
      </c>
      <c r="N287" s="228" t="s">
        <v>42</v>
      </c>
      <c r="O287" s="86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1" t="s">
        <v>209</v>
      </c>
      <c r="AT287" s="231" t="s">
        <v>130</v>
      </c>
      <c r="AU287" s="231" t="s">
        <v>81</v>
      </c>
      <c r="AY287" s="19" t="s">
        <v>127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9" t="s">
        <v>79</v>
      </c>
      <c r="BK287" s="232">
        <f>ROUND(I287*H287,2)</f>
        <v>0</v>
      </c>
      <c r="BL287" s="19" t="s">
        <v>209</v>
      </c>
      <c r="BM287" s="231" t="s">
        <v>2311</v>
      </c>
    </row>
    <row r="288" s="2" customFormat="1">
      <c r="A288" s="40"/>
      <c r="B288" s="41"/>
      <c r="C288" s="42"/>
      <c r="D288" s="233" t="s">
        <v>137</v>
      </c>
      <c r="E288" s="42"/>
      <c r="F288" s="234" t="s">
        <v>2310</v>
      </c>
      <c r="G288" s="42"/>
      <c r="H288" s="42"/>
      <c r="I288" s="138"/>
      <c r="J288" s="42"/>
      <c r="K288" s="42"/>
      <c r="L288" s="46"/>
      <c r="M288" s="235"/>
      <c r="N288" s="236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137</v>
      </c>
      <c r="AU288" s="19" t="s">
        <v>81</v>
      </c>
    </row>
    <row r="289" s="2" customFormat="1" ht="21.75" customHeight="1">
      <c r="A289" s="40"/>
      <c r="B289" s="41"/>
      <c r="C289" s="220" t="s">
        <v>1215</v>
      </c>
      <c r="D289" s="220" t="s">
        <v>130</v>
      </c>
      <c r="E289" s="221" t="s">
        <v>2312</v>
      </c>
      <c r="F289" s="222" t="s">
        <v>2313</v>
      </c>
      <c r="G289" s="223" t="s">
        <v>1998</v>
      </c>
      <c r="H289" s="224">
        <v>1</v>
      </c>
      <c r="I289" s="225"/>
      <c r="J289" s="226">
        <f>ROUND(I289*H289,2)</f>
        <v>0</v>
      </c>
      <c r="K289" s="222" t="s">
        <v>19</v>
      </c>
      <c r="L289" s="46"/>
      <c r="M289" s="227" t="s">
        <v>19</v>
      </c>
      <c r="N289" s="228" t="s">
        <v>42</v>
      </c>
      <c r="O289" s="86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1" t="s">
        <v>209</v>
      </c>
      <c r="AT289" s="231" t="s">
        <v>130</v>
      </c>
      <c r="AU289" s="231" t="s">
        <v>81</v>
      </c>
      <c r="AY289" s="19" t="s">
        <v>127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9" t="s">
        <v>79</v>
      </c>
      <c r="BK289" s="232">
        <f>ROUND(I289*H289,2)</f>
        <v>0</v>
      </c>
      <c r="BL289" s="19" t="s">
        <v>209</v>
      </c>
      <c r="BM289" s="231" t="s">
        <v>2314</v>
      </c>
    </row>
    <row r="290" s="2" customFormat="1">
      <c r="A290" s="40"/>
      <c r="B290" s="41"/>
      <c r="C290" s="42"/>
      <c r="D290" s="233" t="s">
        <v>137</v>
      </c>
      <c r="E290" s="42"/>
      <c r="F290" s="234" t="s">
        <v>2313</v>
      </c>
      <c r="G290" s="42"/>
      <c r="H290" s="42"/>
      <c r="I290" s="138"/>
      <c r="J290" s="42"/>
      <c r="K290" s="42"/>
      <c r="L290" s="46"/>
      <c r="M290" s="235"/>
      <c r="N290" s="236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137</v>
      </c>
      <c r="AU290" s="19" t="s">
        <v>81</v>
      </c>
    </row>
    <row r="291" s="2" customFormat="1" ht="16.5" customHeight="1">
      <c r="A291" s="40"/>
      <c r="B291" s="41"/>
      <c r="C291" s="220" t="s">
        <v>1220</v>
      </c>
      <c r="D291" s="220" t="s">
        <v>130</v>
      </c>
      <c r="E291" s="221" t="s">
        <v>2315</v>
      </c>
      <c r="F291" s="222" t="s">
        <v>2316</v>
      </c>
      <c r="G291" s="223" t="s">
        <v>1998</v>
      </c>
      <c r="H291" s="224">
        <v>1</v>
      </c>
      <c r="I291" s="225"/>
      <c r="J291" s="226">
        <f>ROUND(I291*H291,2)</f>
        <v>0</v>
      </c>
      <c r="K291" s="222" t="s">
        <v>19</v>
      </c>
      <c r="L291" s="46"/>
      <c r="M291" s="227" t="s">
        <v>19</v>
      </c>
      <c r="N291" s="228" t="s">
        <v>42</v>
      </c>
      <c r="O291" s="86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1" t="s">
        <v>209</v>
      </c>
      <c r="AT291" s="231" t="s">
        <v>130</v>
      </c>
      <c r="AU291" s="231" t="s">
        <v>81</v>
      </c>
      <c r="AY291" s="19" t="s">
        <v>127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9" t="s">
        <v>79</v>
      </c>
      <c r="BK291" s="232">
        <f>ROUND(I291*H291,2)</f>
        <v>0</v>
      </c>
      <c r="BL291" s="19" t="s">
        <v>209</v>
      </c>
      <c r="BM291" s="231" t="s">
        <v>2317</v>
      </c>
    </row>
    <row r="292" s="2" customFormat="1">
      <c r="A292" s="40"/>
      <c r="B292" s="41"/>
      <c r="C292" s="42"/>
      <c r="D292" s="233" t="s">
        <v>137</v>
      </c>
      <c r="E292" s="42"/>
      <c r="F292" s="234" t="s">
        <v>2316</v>
      </c>
      <c r="G292" s="42"/>
      <c r="H292" s="42"/>
      <c r="I292" s="138"/>
      <c r="J292" s="42"/>
      <c r="K292" s="42"/>
      <c r="L292" s="46"/>
      <c r="M292" s="235"/>
      <c r="N292" s="236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137</v>
      </c>
      <c r="AU292" s="19" t="s">
        <v>81</v>
      </c>
    </row>
    <row r="293" s="12" customFormat="1" ht="25.92" customHeight="1">
      <c r="A293" s="12"/>
      <c r="B293" s="204"/>
      <c r="C293" s="205"/>
      <c r="D293" s="206" t="s">
        <v>70</v>
      </c>
      <c r="E293" s="207" t="s">
        <v>2318</v>
      </c>
      <c r="F293" s="207" t="s">
        <v>2319</v>
      </c>
      <c r="G293" s="205"/>
      <c r="H293" s="205"/>
      <c r="I293" s="208"/>
      <c r="J293" s="209">
        <f>BK293</f>
        <v>0</v>
      </c>
      <c r="K293" s="205"/>
      <c r="L293" s="210"/>
      <c r="M293" s="211"/>
      <c r="N293" s="212"/>
      <c r="O293" s="212"/>
      <c r="P293" s="213">
        <f>P294</f>
        <v>0</v>
      </c>
      <c r="Q293" s="212"/>
      <c r="R293" s="213">
        <f>R294</f>
        <v>0</v>
      </c>
      <c r="S293" s="212"/>
      <c r="T293" s="214">
        <f>T294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5" t="s">
        <v>150</v>
      </c>
      <c r="AT293" s="216" t="s">
        <v>70</v>
      </c>
      <c r="AU293" s="216" t="s">
        <v>71</v>
      </c>
      <c r="AY293" s="215" t="s">
        <v>127</v>
      </c>
      <c r="BK293" s="217">
        <f>BK294</f>
        <v>0</v>
      </c>
    </row>
    <row r="294" s="12" customFormat="1" ht="22.8" customHeight="1">
      <c r="A294" s="12"/>
      <c r="B294" s="204"/>
      <c r="C294" s="205"/>
      <c r="D294" s="206" t="s">
        <v>70</v>
      </c>
      <c r="E294" s="218" t="s">
        <v>2320</v>
      </c>
      <c r="F294" s="218" t="s">
        <v>2321</v>
      </c>
      <c r="G294" s="205"/>
      <c r="H294" s="205"/>
      <c r="I294" s="208"/>
      <c r="J294" s="219">
        <f>BK294</f>
        <v>0</v>
      </c>
      <c r="K294" s="205"/>
      <c r="L294" s="210"/>
      <c r="M294" s="211"/>
      <c r="N294" s="212"/>
      <c r="O294" s="212"/>
      <c r="P294" s="213">
        <f>SUM(P295:P298)</f>
        <v>0</v>
      </c>
      <c r="Q294" s="212"/>
      <c r="R294" s="213">
        <f>SUM(R295:R298)</f>
        <v>0</v>
      </c>
      <c r="S294" s="212"/>
      <c r="T294" s="214">
        <f>SUM(T295:T298)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15" t="s">
        <v>150</v>
      </c>
      <c r="AT294" s="216" t="s">
        <v>70</v>
      </c>
      <c r="AU294" s="216" t="s">
        <v>79</v>
      </c>
      <c r="AY294" s="215" t="s">
        <v>127</v>
      </c>
      <c r="BK294" s="217">
        <f>SUM(BK295:BK298)</f>
        <v>0</v>
      </c>
    </row>
    <row r="295" s="2" customFormat="1" ht="16.5" customHeight="1">
      <c r="A295" s="40"/>
      <c r="B295" s="41"/>
      <c r="C295" s="220" t="s">
        <v>1225</v>
      </c>
      <c r="D295" s="220" t="s">
        <v>130</v>
      </c>
      <c r="E295" s="221" t="s">
        <v>2322</v>
      </c>
      <c r="F295" s="222" t="s">
        <v>2323</v>
      </c>
      <c r="G295" s="223" t="s">
        <v>747</v>
      </c>
      <c r="H295" s="224">
        <v>260</v>
      </c>
      <c r="I295" s="225"/>
      <c r="J295" s="226">
        <f>ROUND(I295*H295,2)</f>
        <v>0</v>
      </c>
      <c r="K295" s="222" t="s">
        <v>19</v>
      </c>
      <c r="L295" s="46"/>
      <c r="M295" s="227" t="s">
        <v>19</v>
      </c>
      <c r="N295" s="228" t="s">
        <v>42</v>
      </c>
      <c r="O295" s="86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31" t="s">
        <v>612</v>
      </c>
      <c r="AT295" s="231" t="s">
        <v>130</v>
      </c>
      <c r="AU295" s="231" t="s">
        <v>81</v>
      </c>
      <c r="AY295" s="19" t="s">
        <v>127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9" t="s">
        <v>79</v>
      </c>
      <c r="BK295" s="232">
        <f>ROUND(I295*H295,2)</f>
        <v>0</v>
      </c>
      <c r="BL295" s="19" t="s">
        <v>612</v>
      </c>
      <c r="BM295" s="231" t="s">
        <v>2324</v>
      </c>
    </row>
    <row r="296" s="2" customFormat="1">
      <c r="A296" s="40"/>
      <c r="B296" s="41"/>
      <c r="C296" s="42"/>
      <c r="D296" s="233" t="s">
        <v>137</v>
      </c>
      <c r="E296" s="42"/>
      <c r="F296" s="234" t="s">
        <v>2323</v>
      </c>
      <c r="G296" s="42"/>
      <c r="H296" s="42"/>
      <c r="I296" s="138"/>
      <c r="J296" s="42"/>
      <c r="K296" s="42"/>
      <c r="L296" s="46"/>
      <c r="M296" s="235"/>
      <c r="N296" s="236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137</v>
      </c>
      <c r="AU296" s="19" t="s">
        <v>81</v>
      </c>
    </row>
    <row r="297" s="2" customFormat="1" ht="16.5" customHeight="1">
      <c r="A297" s="40"/>
      <c r="B297" s="41"/>
      <c r="C297" s="220" t="s">
        <v>1234</v>
      </c>
      <c r="D297" s="220" t="s">
        <v>130</v>
      </c>
      <c r="E297" s="221" t="s">
        <v>2325</v>
      </c>
      <c r="F297" s="222" t="s">
        <v>2326</v>
      </c>
      <c r="G297" s="223" t="s">
        <v>747</v>
      </c>
      <c r="H297" s="224">
        <v>130</v>
      </c>
      <c r="I297" s="225"/>
      <c r="J297" s="226">
        <f>ROUND(I297*H297,2)</f>
        <v>0</v>
      </c>
      <c r="K297" s="222" t="s">
        <v>19</v>
      </c>
      <c r="L297" s="46"/>
      <c r="M297" s="227" t="s">
        <v>19</v>
      </c>
      <c r="N297" s="228" t="s">
        <v>42</v>
      </c>
      <c r="O297" s="86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31" t="s">
        <v>612</v>
      </c>
      <c r="AT297" s="231" t="s">
        <v>130</v>
      </c>
      <c r="AU297" s="231" t="s">
        <v>81</v>
      </c>
      <c r="AY297" s="19" t="s">
        <v>127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9" t="s">
        <v>79</v>
      </c>
      <c r="BK297" s="232">
        <f>ROUND(I297*H297,2)</f>
        <v>0</v>
      </c>
      <c r="BL297" s="19" t="s">
        <v>612</v>
      </c>
      <c r="BM297" s="231" t="s">
        <v>2327</v>
      </c>
    </row>
    <row r="298" s="2" customFormat="1">
      <c r="A298" s="40"/>
      <c r="B298" s="41"/>
      <c r="C298" s="42"/>
      <c r="D298" s="233" t="s">
        <v>137</v>
      </c>
      <c r="E298" s="42"/>
      <c r="F298" s="234" t="s">
        <v>2326</v>
      </c>
      <c r="G298" s="42"/>
      <c r="H298" s="42"/>
      <c r="I298" s="138"/>
      <c r="J298" s="42"/>
      <c r="K298" s="42"/>
      <c r="L298" s="46"/>
      <c r="M298" s="235"/>
      <c r="N298" s="236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137</v>
      </c>
      <c r="AU298" s="19" t="s">
        <v>81</v>
      </c>
    </row>
    <row r="299" s="12" customFormat="1" ht="25.92" customHeight="1">
      <c r="A299" s="12"/>
      <c r="B299" s="204"/>
      <c r="C299" s="205"/>
      <c r="D299" s="206" t="s">
        <v>70</v>
      </c>
      <c r="E299" s="207" t="s">
        <v>2328</v>
      </c>
      <c r="F299" s="207" t="s">
        <v>2329</v>
      </c>
      <c r="G299" s="205"/>
      <c r="H299" s="205"/>
      <c r="I299" s="208"/>
      <c r="J299" s="209">
        <f>BK299</f>
        <v>0</v>
      </c>
      <c r="K299" s="205"/>
      <c r="L299" s="210"/>
      <c r="M299" s="211"/>
      <c r="N299" s="212"/>
      <c r="O299" s="212"/>
      <c r="P299" s="213">
        <f>SUM(P300:P303)</f>
        <v>0</v>
      </c>
      <c r="Q299" s="212"/>
      <c r="R299" s="213">
        <f>SUM(R300:R303)</f>
        <v>0</v>
      </c>
      <c r="S299" s="212"/>
      <c r="T299" s="214">
        <f>SUM(T300:T303)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5" t="s">
        <v>150</v>
      </c>
      <c r="AT299" s="216" t="s">
        <v>70</v>
      </c>
      <c r="AU299" s="216" t="s">
        <v>71</v>
      </c>
      <c r="AY299" s="215" t="s">
        <v>127</v>
      </c>
      <c r="BK299" s="217">
        <f>SUM(BK300:BK303)</f>
        <v>0</v>
      </c>
    </row>
    <row r="300" s="2" customFormat="1" ht="21.75" customHeight="1">
      <c r="A300" s="40"/>
      <c r="B300" s="41"/>
      <c r="C300" s="220" t="s">
        <v>1239</v>
      </c>
      <c r="D300" s="220" t="s">
        <v>130</v>
      </c>
      <c r="E300" s="221" t="s">
        <v>2330</v>
      </c>
      <c r="F300" s="222" t="s">
        <v>2331</v>
      </c>
      <c r="G300" s="223" t="s">
        <v>2332</v>
      </c>
      <c r="H300" s="224">
        <v>55</v>
      </c>
      <c r="I300" s="225"/>
      <c r="J300" s="226">
        <f>ROUND(I300*H300,2)</f>
        <v>0</v>
      </c>
      <c r="K300" s="222" t="s">
        <v>19</v>
      </c>
      <c r="L300" s="46"/>
      <c r="M300" s="227" t="s">
        <v>19</v>
      </c>
      <c r="N300" s="228" t="s">
        <v>42</v>
      </c>
      <c r="O300" s="86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1" t="s">
        <v>612</v>
      </c>
      <c r="AT300" s="231" t="s">
        <v>130</v>
      </c>
      <c r="AU300" s="231" t="s">
        <v>79</v>
      </c>
      <c r="AY300" s="19" t="s">
        <v>127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9" t="s">
        <v>79</v>
      </c>
      <c r="BK300" s="232">
        <f>ROUND(I300*H300,2)</f>
        <v>0</v>
      </c>
      <c r="BL300" s="19" t="s">
        <v>612</v>
      </c>
      <c r="BM300" s="231" t="s">
        <v>2333</v>
      </c>
    </row>
    <row r="301" s="2" customFormat="1">
      <c r="A301" s="40"/>
      <c r="B301" s="41"/>
      <c r="C301" s="42"/>
      <c r="D301" s="233" t="s">
        <v>137</v>
      </c>
      <c r="E301" s="42"/>
      <c r="F301" s="234" t="s">
        <v>2331</v>
      </c>
      <c r="G301" s="42"/>
      <c r="H301" s="42"/>
      <c r="I301" s="138"/>
      <c r="J301" s="42"/>
      <c r="K301" s="42"/>
      <c r="L301" s="46"/>
      <c r="M301" s="235"/>
      <c r="N301" s="236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137</v>
      </c>
      <c r="AU301" s="19" t="s">
        <v>79</v>
      </c>
    </row>
    <row r="302" s="2" customFormat="1" ht="16.5" customHeight="1">
      <c r="A302" s="40"/>
      <c r="B302" s="41"/>
      <c r="C302" s="220" t="s">
        <v>1245</v>
      </c>
      <c r="D302" s="220" t="s">
        <v>130</v>
      </c>
      <c r="E302" s="221" t="s">
        <v>2334</v>
      </c>
      <c r="F302" s="222" t="s">
        <v>2335</v>
      </c>
      <c r="G302" s="223" t="s">
        <v>1998</v>
      </c>
      <c r="H302" s="224">
        <v>1</v>
      </c>
      <c r="I302" s="225"/>
      <c r="J302" s="226">
        <f>ROUND(I302*H302,2)</f>
        <v>0</v>
      </c>
      <c r="K302" s="222" t="s">
        <v>19</v>
      </c>
      <c r="L302" s="46"/>
      <c r="M302" s="227" t="s">
        <v>19</v>
      </c>
      <c r="N302" s="228" t="s">
        <v>42</v>
      </c>
      <c r="O302" s="86"/>
      <c r="P302" s="229">
        <f>O302*H302</f>
        <v>0</v>
      </c>
      <c r="Q302" s="229">
        <v>0</v>
      </c>
      <c r="R302" s="229">
        <f>Q302*H302</f>
        <v>0</v>
      </c>
      <c r="S302" s="229">
        <v>0</v>
      </c>
      <c r="T302" s="230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31" t="s">
        <v>209</v>
      </c>
      <c r="AT302" s="231" t="s">
        <v>130</v>
      </c>
      <c r="AU302" s="231" t="s">
        <v>79</v>
      </c>
      <c r="AY302" s="19" t="s">
        <v>127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9" t="s">
        <v>79</v>
      </c>
      <c r="BK302" s="232">
        <f>ROUND(I302*H302,2)</f>
        <v>0</v>
      </c>
      <c r="BL302" s="19" t="s">
        <v>209</v>
      </c>
      <c r="BM302" s="231" t="s">
        <v>2336</v>
      </c>
    </row>
    <row r="303" s="2" customFormat="1">
      <c r="A303" s="40"/>
      <c r="B303" s="41"/>
      <c r="C303" s="42"/>
      <c r="D303" s="233" t="s">
        <v>137</v>
      </c>
      <c r="E303" s="42"/>
      <c r="F303" s="234" t="s">
        <v>2335</v>
      </c>
      <c r="G303" s="42"/>
      <c r="H303" s="42"/>
      <c r="I303" s="138"/>
      <c r="J303" s="42"/>
      <c r="K303" s="42"/>
      <c r="L303" s="46"/>
      <c r="M303" s="283"/>
      <c r="N303" s="284"/>
      <c r="O303" s="285"/>
      <c r="P303" s="285"/>
      <c r="Q303" s="285"/>
      <c r="R303" s="285"/>
      <c r="S303" s="285"/>
      <c r="T303" s="286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137</v>
      </c>
      <c r="AU303" s="19" t="s">
        <v>79</v>
      </c>
    </row>
    <row r="304" s="2" customFormat="1" ht="6.96" customHeight="1">
      <c r="A304" s="40"/>
      <c r="B304" s="61"/>
      <c r="C304" s="62"/>
      <c r="D304" s="62"/>
      <c r="E304" s="62"/>
      <c r="F304" s="62"/>
      <c r="G304" s="62"/>
      <c r="H304" s="62"/>
      <c r="I304" s="168"/>
      <c r="J304" s="62"/>
      <c r="K304" s="62"/>
      <c r="L304" s="46"/>
      <c r="M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</row>
  </sheetData>
  <sheetProtection sheet="1" autoFilter="0" formatColumns="0" formatRows="0" objects="1" scenarios="1" spinCount="100000" saltValue="noHLOS6TKxGB24LGP8kDdlE0IUFq+IiENBD6t1gHjup6EjWU7UEXxLHunVcJJtPDBH+BUd5XckyzJc7/NQWhsg==" hashValue="JL4BUuYFe6h5/zhlSm1PJsyyTVB+4ewi7aCBz5q8RufOk9eIgCvVIef7HsVX7DdS7/uDCKf/ae3trZtyGXez+A==" algorithmName="SHA-512" password="CC35"/>
  <autoFilter ref="C86:K30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97" customWidth="1"/>
    <col min="2" max="2" width="1.667969" style="297" customWidth="1"/>
    <col min="3" max="4" width="5" style="297" customWidth="1"/>
    <col min="5" max="5" width="11.66016" style="297" customWidth="1"/>
    <col min="6" max="6" width="9.160156" style="297" customWidth="1"/>
    <col min="7" max="7" width="5" style="297" customWidth="1"/>
    <col min="8" max="8" width="77.83203" style="297" customWidth="1"/>
    <col min="9" max="10" width="20" style="297" customWidth="1"/>
    <col min="11" max="11" width="1.667969" style="297" customWidth="1"/>
  </cols>
  <sheetData>
    <row r="1" s="1" customFormat="1" ht="37.5" customHeight="1"/>
    <row r="2" s="1" customFormat="1" ht="7.5" customHeight="1">
      <c r="B2" s="298"/>
      <c r="C2" s="299"/>
      <c r="D2" s="299"/>
      <c r="E2" s="299"/>
      <c r="F2" s="299"/>
      <c r="G2" s="299"/>
      <c r="H2" s="299"/>
      <c r="I2" s="299"/>
      <c r="J2" s="299"/>
      <c r="K2" s="300"/>
    </row>
    <row r="3" s="17" customFormat="1" ht="45" customHeight="1">
      <c r="B3" s="301"/>
      <c r="C3" s="302" t="s">
        <v>2337</v>
      </c>
      <c r="D3" s="302"/>
      <c r="E3" s="302"/>
      <c r="F3" s="302"/>
      <c r="G3" s="302"/>
      <c r="H3" s="302"/>
      <c r="I3" s="302"/>
      <c r="J3" s="302"/>
      <c r="K3" s="303"/>
    </row>
    <row r="4" s="1" customFormat="1" ht="25.5" customHeight="1">
      <c r="B4" s="304"/>
      <c r="C4" s="305" t="s">
        <v>2338</v>
      </c>
      <c r="D4" s="305"/>
      <c r="E4" s="305"/>
      <c r="F4" s="305"/>
      <c r="G4" s="305"/>
      <c r="H4" s="305"/>
      <c r="I4" s="305"/>
      <c r="J4" s="305"/>
      <c r="K4" s="306"/>
    </row>
    <row r="5" s="1" customFormat="1" ht="5.25" customHeight="1">
      <c r="B5" s="304"/>
      <c r="C5" s="307"/>
      <c r="D5" s="307"/>
      <c r="E5" s="307"/>
      <c r="F5" s="307"/>
      <c r="G5" s="307"/>
      <c r="H5" s="307"/>
      <c r="I5" s="307"/>
      <c r="J5" s="307"/>
      <c r="K5" s="306"/>
    </row>
    <row r="6" s="1" customFormat="1" ht="15" customHeight="1">
      <c r="B6" s="304"/>
      <c r="C6" s="308" t="s">
        <v>2339</v>
      </c>
      <c r="D6" s="308"/>
      <c r="E6" s="308"/>
      <c r="F6" s="308"/>
      <c r="G6" s="308"/>
      <c r="H6" s="308"/>
      <c r="I6" s="308"/>
      <c r="J6" s="308"/>
      <c r="K6" s="306"/>
    </row>
    <row r="7" s="1" customFormat="1" ht="15" customHeight="1">
      <c r="B7" s="309"/>
      <c r="C7" s="308" t="s">
        <v>2340</v>
      </c>
      <c r="D7" s="308"/>
      <c r="E7" s="308"/>
      <c r="F7" s="308"/>
      <c r="G7" s="308"/>
      <c r="H7" s="308"/>
      <c r="I7" s="308"/>
      <c r="J7" s="308"/>
      <c r="K7" s="306"/>
    </row>
    <row r="8" s="1" customFormat="1" ht="12.75" customHeight="1">
      <c r="B8" s="309"/>
      <c r="C8" s="308"/>
      <c r="D8" s="308"/>
      <c r="E8" s="308"/>
      <c r="F8" s="308"/>
      <c r="G8" s="308"/>
      <c r="H8" s="308"/>
      <c r="I8" s="308"/>
      <c r="J8" s="308"/>
      <c r="K8" s="306"/>
    </row>
    <row r="9" s="1" customFormat="1" ht="15" customHeight="1">
      <c r="B9" s="309"/>
      <c r="C9" s="308" t="s">
        <v>2341</v>
      </c>
      <c r="D9" s="308"/>
      <c r="E9" s="308"/>
      <c r="F9" s="308"/>
      <c r="G9" s="308"/>
      <c r="H9" s="308"/>
      <c r="I9" s="308"/>
      <c r="J9" s="308"/>
      <c r="K9" s="306"/>
    </row>
    <row r="10" s="1" customFormat="1" ht="15" customHeight="1">
      <c r="B10" s="309"/>
      <c r="C10" s="308"/>
      <c r="D10" s="308" t="s">
        <v>2342</v>
      </c>
      <c r="E10" s="308"/>
      <c r="F10" s="308"/>
      <c r="G10" s="308"/>
      <c r="H10" s="308"/>
      <c r="I10" s="308"/>
      <c r="J10" s="308"/>
      <c r="K10" s="306"/>
    </row>
    <row r="11" s="1" customFormat="1" ht="15" customHeight="1">
      <c r="B11" s="309"/>
      <c r="C11" s="310"/>
      <c r="D11" s="308" t="s">
        <v>2343</v>
      </c>
      <c r="E11" s="308"/>
      <c r="F11" s="308"/>
      <c r="G11" s="308"/>
      <c r="H11" s="308"/>
      <c r="I11" s="308"/>
      <c r="J11" s="308"/>
      <c r="K11" s="306"/>
    </row>
    <row r="12" s="1" customFormat="1" ht="15" customHeight="1">
      <c r="B12" s="309"/>
      <c r="C12" s="310"/>
      <c r="D12" s="308"/>
      <c r="E12" s="308"/>
      <c r="F12" s="308"/>
      <c r="G12" s="308"/>
      <c r="H12" s="308"/>
      <c r="I12" s="308"/>
      <c r="J12" s="308"/>
      <c r="K12" s="306"/>
    </row>
    <row r="13" s="1" customFormat="1" ht="15" customHeight="1">
      <c r="B13" s="309"/>
      <c r="C13" s="310"/>
      <c r="D13" s="311" t="s">
        <v>2344</v>
      </c>
      <c r="E13" s="308"/>
      <c r="F13" s="308"/>
      <c r="G13" s="308"/>
      <c r="H13" s="308"/>
      <c r="I13" s="308"/>
      <c r="J13" s="308"/>
      <c r="K13" s="306"/>
    </row>
    <row r="14" s="1" customFormat="1" ht="12.75" customHeight="1">
      <c r="B14" s="309"/>
      <c r="C14" s="310"/>
      <c r="D14" s="310"/>
      <c r="E14" s="310"/>
      <c r="F14" s="310"/>
      <c r="G14" s="310"/>
      <c r="H14" s="310"/>
      <c r="I14" s="310"/>
      <c r="J14" s="310"/>
      <c r="K14" s="306"/>
    </row>
    <row r="15" s="1" customFormat="1" ht="15" customHeight="1">
      <c r="B15" s="309"/>
      <c r="C15" s="310"/>
      <c r="D15" s="308" t="s">
        <v>2345</v>
      </c>
      <c r="E15" s="308"/>
      <c r="F15" s="308"/>
      <c r="G15" s="308"/>
      <c r="H15" s="308"/>
      <c r="I15" s="308"/>
      <c r="J15" s="308"/>
      <c r="K15" s="306"/>
    </row>
    <row r="16" s="1" customFormat="1" ht="15" customHeight="1">
      <c r="B16" s="309"/>
      <c r="C16" s="310"/>
      <c r="D16" s="308" t="s">
        <v>2346</v>
      </c>
      <c r="E16" s="308"/>
      <c r="F16" s="308"/>
      <c r="G16" s="308"/>
      <c r="H16" s="308"/>
      <c r="I16" s="308"/>
      <c r="J16" s="308"/>
      <c r="K16" s="306"/>
    </row>
    <row r="17" s="1" customFormat="1" ht="15" customHeight="1">
      <c r="B17" s="309"/>
      <c r="C17" s="310"/>
      <c r="D17" s="308" t="s">
        <v>2347</v>
      </c>
      <c r="E17" s="308"/>
      <c r="F17" s="308"/>
      <c r="G17" s="308"/>
      <c r="H17" s="308"/>
      <c r="I17" s="308"/>
      <c r="J17" s="308"/>
      <c r="K17" s="306"/>
    </row>
    <row r="18" s="1" customFormat="1" ht="15" customHeight="1">
      <c r="B18" s="309"/>
      <c r="C18" s="310"/>
      <c r="D18" s="310"/>
      <c r="E18" s="312" t="s">
        <v>78</v>
      </c>
      <c r="F18" s="308" t="s">
        <v>2348</v>
      </c>
      <c r="G18" s="308"/>
      <c r="H18" s="308"/>
      <c r="I18" s="308"/>
      <c r="J18" s="308"/>
      <c r="K18" s="306"/>
    </row>
    <row r="19" s="1" customFormat="1" ht="15" customHeight="1">
      <c r="B19" s="309"/>
      <c r="C19" s="310"/>
      <c r="D19" s="310"/>
      <c r="E19" s="312" t="s">
        <v>2349</v>
      </c>
      <c r="F19" s="308" t="s">
        <v>2350</v>
      </c>
      <c r="G19" s="308"/>
      <c r="H19" s="308"/>
      <c r="I19" s="308"/>
      <c r="J19" s="308"/>
      <c r="K19" s="306"/>
    </row>
    <row r="20" s="1" customFormat="1" ht="15" customHeight="1">
      <c r="B20" s="309"/>
      <c r="C20" s="310"/>
      <c r="D20" s="310"/>
      <c r="E20" s="312" t="s">
        <v>2351</v>
      </c>
      <c r="F20" s="308" t="s">
        <v>2352</v>
      </c>
      <c r="G20" s="308"/>
      <c r="H20" s="308"/>
      <c r="I20" s="308"/>
      <c r="J20" s="308"/>
      <c r="K20" s="306"/>
    </row>
    <row r="21" s="1" customFormat="1" ht="15" customHeight="1">
      <c r="B21" s="309"/>
      <c r="C21" s="310"/>
      <c r="D21" s="310"/>
      <c r="E21" s="312" t="s">
        <v>2353</v>
      </c>
      <c r="F21" s="308" t="s">
        <v>77</v>
      </c>
      <c r="G21" s="308"/>
      <c r="H21" s="308"/>
      <c r="I21" s="308"/>
      <c r="J21" s="308"/>
      <c r="K21" s="306"/>
    </row>
    <row r="22" s="1" customFormat="1" ht="15" customHeight="1">
      <c r="B22" s="309"/>
      <c r="C22" s="310"/>
      <c r="D22" s="310"/>
      <c r="E22" s="312" t="s">
        <v>2328</v>
      </c>
      <c r="F22" s="308" t="s">
        <v>2329</v>
      </c>
      <c r="G22" s="308"/>
      <c r="H22" s="308"/>
      <c r="I22" s="308"/>
      <c r="J22" s="308"/>
      <c r="K22" s="306"/>
    </row>
    <row r="23" s="1" customFormat="1" ht="15" customHeight="1">
      <c r="B23" s="309"/>
      <c r="C23" s="310"/>
      <c r="D23" s="310"/>
      <c r="E23" s="312" t="s">
        <v>2354</v>
      </c>
      <c r="F23" s="308" t="s">
        <v>2355</v>
      </c>
      <c r="G23" s="308"/>
      <c r="H23" s="308"/>
      <c r="I23" s="308"/>
      <c r="J23" s="308"/>
      <c r="K23" s="306"/>
    </row>
    <row r="24" s="1" customFormat="1" ht="12.75" customHeight="1">
      <c r="B24" s="309"/>
      <c r="C24" s="310"/>
      <c r="D24" s="310"/>
      <c r="E24" s="310"/>
      <c r="F24" s="310"/>
      <c r="G24" s="310"/>
      <c r="H24" s="310"/>
      <c r="I24" s="310"/>
      <c r="J24" s="310"/>
      <c r="K24" s="306"/>
    </row>
    <row r="25" s="1" customFormat="1" ht="15" customHeight="1">
      <c r="B25" s="309"/>
      <c r="C25" s="308" t="s">
        <v>2356</v>
      </c>
      <c r="D25" s="308"/>
      <c r="E25" s="308"/>
      <c r="F25" s="308"/>
      <c r="G25" s="308"/>
      <c r="H25" s="308"/>
      <c r="I25" s="308"/>
      <c r="J25" s="308"/>
      <c r="K25" s="306"/>
    </row>
    <row r="26" s="1" customFormat="1" ht="15" customHeight="1">
      <c r="B26" s="309"/>
      <c r="C26" s="308" t="s">
        <v>2357</v>
      </c>
      <c r="D26" s="308"/>
      <c r="E26" s="308"/>
      <c r="F26" s="308"/>
      <c r="G26" s="308"/>
      <c r="H26" s="308"/>
      <c r="I26" s="308"/>
      <c r="J26" s="308"/>
      <c r="K26" s="306"/>
    </row>
    <row r="27" s="1" customFormat="1" ht="15" customHeight="1">
      <c r="B27" s="309"/>
      <c r="C27" s="308"/>
      <c r="D27" s="308" t="s">
        <v>2358</v>
      </c>
      <c r="E27" s="308"/>
      <c r="F27" s="308"/>
      <c r="G27" s="308"/>
      <c r="H27" s="308"/>
      <c r="I27" s="308"/>
      <c r="J27" s="308"/>
      <c r="K27" s="306"/>
    </row>
    <row r="28" s="1" customFormat="1" ht="15" customHeight="1">
      <c r="B28" s="309"/>
      <c r="C28" s="310"/>
      <c r="D28" s="308" t="s">
        <v>2359</v>
      </c>
      <c r="E28" s="308"/>
      <c r="F28" s="308"/>
      <c r="G28" s="308"/>
      <c r="H28" s="308"/>
      <c r="I28" s="308"/>
      <c r="J28" s="308"/>
      <c r="K28" s="306"/>
    </row>
    <row r="29" s="1" customFormat="1" ht="12.75" customHeight="1">
      <c r="B29" s="309"/>
      <c r="C29" s="310"/>
      <c r="D29" s="310"/>
      <c r="E29" s="310"/>
      <c r="F29" s="310"/>
      <c r="G29" s="310"/>
      <c r="H29" s="310"/>
      <c r="I29" s="310"/>
      <c r="J29" s="310"/>
      <c r="K29" s="306"/>
    </row>
    <row r="30" s="1" customFormat="1" ht="15" customHeight="1">
      <c r="B30" s="309"/>
      <c r="C30" s="310"/>
      <c r="D30" s="308" t="s">
        <v>2360</v>
      </c>
      <c r="E30" s="308"/>
      <c r="F30" s="308"/>
      <c r="G30" s="308"/>
      <c r="H30" s="308"/>
      <c r="I30" s="308"/>
      <c r="J30" s="308"/>
      <c r="K30" s="306"/>
    </row>
    <row r="31" s="1" customFormat="1" ht="15" customHeight="1">
      <c r="B31" s="309"/>
      <c r="C31" s="310"/>
      <c r="D31" s="308" t="s">
        <v>2361</v>
      </c>
      <c r="E31" s="308"/>
      <c r="F31" s="308"/>
      <c r="G31" s="308"/>
      <c r="H31" s="308"/>
      <c r="I31" s="308"/>
      <c r="J31" s="308"/>
      <c r="K31" s="306"/>
    </row>
    <row r="32" s="1" customFormat="1" ht="12.75" customHeight="1">
      <c r="B32" s="309"/>
      <c r="C32" s="310"/>
      <c r="D32" s="310"/>
      <c r="E32" s="310"/>
      <c r="F32" s="310"/>
      <c r="G32" s="310"/>
      <c r="H32" s="310"/>
      <c r="I32" s="310"/>
      <c r="J32" s="310"/>
      <c r="K32" s="306"/>
    </row>
    <row r="33" s="1" customFormat="1" ht="15" customHeight="1">
      <c r="B33" s="309"/>
      <c r="C33" s="310"/>
      <c r="D33" s="308" t="s">
        <v>2362</v>
      </c>
      <c r="E33" s="308"/>
      <c r="F33" s="308"/>
      <c r="G33" s="308"/>
      <c r="H33" s="308"/>
      <c r="I33" s="308"/>
      <c r="J33" s="308"/>
      <c r="K33" s="306"/>
    </row>
    <row r="34" s="1" customFormat="1" ht="15" customHeight="1">
      <c r="B34" s="309"/>
      <c r="C34" s="310"/>
      <c r="D34" s="308" t="s">
        <v>2363</v>
      </c>
      <c r="E34" s="308"/>
      <c r="F34" s="308"/>
      <c r="G34" s="308"/>
      <c r="H34" s="308"/>
      <c r="I34" s="308"/>
      <c r="J34" s="308"/>
      <c r="K34" s="306"/>
    </row>
    <row r="35" s="1" customFormat="1" ht="15" customHeight="1">
      <c r="B35" s="309"/>
      <c r="C35" s="310"/>
      <c r="D35" s="308" t="s">
        <v>2364</v>
      </c>
      <c r="E35" s="308"/>
      <c r="F35" s="308"/>
      <c r="G35" s="308"/>
      <c r="H35" s="308"/>
      <c r="I35" s="308"/>
      <c r="J35" s="308"/>
      <c r="K35" s="306"/>
    </row>
    <row r="36" s="1" customFormat="1" ht="15" customHeight="1">
      <c r="B36" s="309"/>
      <c r="C36" s="310"/>
      <c r="D36" s="308"/>
      <c r="E36" s="311" t="s">
        <v>112</v>
      </c>
      <c r="F36" s="308"/>
      <c r="G36" s="308" t="s">
        <v>2365</v>
      </c>
      <c r="H36" s="308"/>
      <c r="I36" s="308"/>
      <c r="J36" s="308"/>
      <c r="K36" s="306"/>
    </row>
    <row r="37" s="1" customFormat="1" ht="30.75" customHeight="1">
      <c r="B37" s="309"/>
      <c r="C37" s="310"/>
      <c r="D37" s="308"/>
      <c r="E37" s="311" t="s">
        <v>2366</v>
      </c>
      <c r="F37" s="308"/>
      <c r="G37" s="308" t="s">
        <v>2367</v>
      </c>
      <c r="H37" s="308"/>
      <c r="I37" s="308"/>
      <c r="J37" s="308"/>
      <c r="K37" s="306"/>
    </row>
    <row r="38" s="1" customFormat="1" ht="15" customHeight="1">
      <c r="B38" s="309"/>
      <c r="C38" s="310"/>
      <c r="D38" s="308"/>
      <c r="E38" s="311" t="s">
        <v>52</v>
      </c>
      <c r="F38" s="308"/>
      <c r="G38" s="308" t="s">
        <v>2368</v>
      </c>
      <c r="H38" s="308"/>
      <c r="I38" s="308"/>
      <c r="J38" s="308"/>
      <c r="K38" s="306"/>
    </row>
    <row r="39" s="1" customFormat="1" ht="15" customHeight="1">
      <c r="B39" s="309"/>
      <c r="C39" s="310"/>
      <c r="D39" s="308"/>
      <c r="E39" s="311" t="s">
        <v>53</v>
      </c>
      <c r="F39" s="308"/>
      <c r="G39" s="308" t="s">
        <v>2369</v>
      </c>
      <c r="H39" s="308"/>
      <c r="I39" s="308"/>
      <c r="J39" s="308"/>
      <c r="K39" s="306"/>
    </row>
    <row r="40" s="1" customFormat="1" ht="15" customHeight="1">
      <c r="B40" s="309"/>
      <c r="C40" s="310"/>
      <c r="D40" s="308"/>
      <c r="E40" s="311" t="s">
        <v>113</v>
      </c>
      <c r="F40" s="308"/>
      <c r="G40" s="308" t="s">
        <v>2370</v>
      </c>
      <c r="H40" s="308"/>
      <c r="I40" s="308"/>
      <c r="J40" s="308"/>
      <c r="K40" s="306"/>
    </row>
    <row r="41" s="1" customFormat="1" ht="15" customHeight="1">
      <c r="B41" s="309"/>
      <c r="C41" s="310"/>
      <c r="D41" s="308"/>
      <c r="E41" s="311" t="s">
        <v>114</v>
      </c>
      <c r="F41" s="308"/>
      <c r="G41" s="308" t="s">
        <v>2371</v>
      </c>
      <c r="H41" s="308"/>
      <c r="I41" s="308"/>
      <c r="J41" s="308"/>
      <c r="K41" s="306"/>
    </row>
    <row r="42" s="1" customFormat="1" ht="15" customHeight="1">
      <c r="B42" s="309"/>
      <c r="C42" s="310"/>
      <c r="D42" s="308"/>
      <c r="E42" s="311" t="s">
        <v>2372</v>
      </c>
      <c r="F42" s="308"/>
      <c r="G42" s="308" t="s">
        <v>2373</v>
      </c>
      <c r="H42" s="308"/>
      <c r="I42" s="308"/>
      <c r="J42" s="308"/>
      <c r="K42" s="306"/>
    </row>
    <row r="43" s="1" customFormat="1" ht="15" customHeight="1">
      <c r="B43" s="309"/>
      <c r="C43" s="310"/>
      <c r="D43" s="308"/>
      <c r="E43" s="311"/>
      <c r="F43" s="308"/>
      <c r="G43" s="308" t="s">
        <v>2374</v>
      </c>
      <c r="H43" s="308"/>
      <c r="I43" s="308"/>
      <c r="J43" s="308"/>
      <c r="K43" s="306"/>
    </row>
    <row r="44" s="1" customFormat="1" ht="15" customHeight="1">
      <c r="B44" s="309"/>
      <c r="C44" s="310"/>
      <c r="D44" s="308"/>
      <c r="E44" s="311" t="s">
        <v>2375</v>
      </c>
      <c r="F44" s="308"/>
      <c r="G44" s="308" t="s">
        <v>2376</v>
      </c>
      <c r="H44" s="308"/>
      <c r="I44" s="308"/>
      <c r="J44" s="308"/>
      <c r="K44" s="306"/>
    </row>
    <row r="45" s="1" customFormat="1" ht="15" customHeight="1">
      <c r="B45" s="309"/>
      <c r="C45" s="310"/>
      <c r="D45" s="308"/>
      <c r="E45" s="311" t="s">
        <v>116</v>
      </c>
      <c r="F45" s="308"/>
      <c r="G45" s="308" t="s">
        <v>2377</v>
      </c>
      <c r="H45" s="308"/>
      <c r="I45" s="308"/>
      <c r="J45" s="308"/>
      <c r="K45" s="306"/>
    </row>
    <row r="46" s="1" customFormat="1" ht="12.75" customHeight="1">
      <c r="B46" s="309"/>
      <c r="C46" s="310"/>
      <c r="D46" s="308"/>
      <c r="E46" s="308"/>
      <c r="F46" s="308"/>
      <c r="G46" s="308"/>
      <c r="H46" s="308"/>
      <c r="I46" s="308"/>
      <c r="J46" s="308"/>
      <c r="K46" s="306"/>
    </row>
    <row r="47" s="1" customFormat="1" ht="15" customHeight="1">
      <c r="B47" s="309"/>
      <c r="C47" s="310"/>
      <c r="D47" s="308" t="s">
        <v>2378</v>
      </c>
      <c r="E47" s="308"/>
      <c r="F47" s="308"/>
      <c r="G47" s="308"/>
      <c r="H47" s="308"/>
      <c r="I47" s="308"/>
      <c r="J47" s="308"/>
      <c r="K47" s="306"/>
    </row>
    <row r="48" s="1" customFormat="1" ht="15" customHeight="1">
      <c r="B48" s="309"/>
      <c r="C48" s="310"/>
      <c r="D48" s="310"/>
      <c r="E48" s="308" t="s">
        <v>2379</v>
      </c>
      <c r="F48" s="308"/>
      <c r="G48" s="308"/>
      <c r="H48" s="308"/>
      <c r="I48" s="308"/>
      <c r="J48" s="308"/>
      <c r="K48" s="306"/>
    </row>
    <row r="49" s="1" customFormat="1" ht="15" customHeight="1">
      <c r="B49" s="309"/>
      <c r="C49" s="310"/>
      <c r="D49" s="310"/>
      <c r="E49" s="308" t="s">
        <v>2380</v>
      </c>
      <c r="F49" s="308"/>
      <c r="G49" s="308"/>
      <c r="H49" s="308"/>
      <c r="I49" s="308"/>
      <c r="J49" s="308"/>
      <c r="K49" s="306"/>
    </row>
    <row r="50" s="1" customFormat="1" ht="15" customHeight="1">
      <c r="B50" s="309"/>
      <c r="C50" s="310"/>
      <c r="D50" s="310"/>
      <c r="E50" s="308" t="s">
        <v>2381</v>
      </c>
      <c r="F50" s="308"/>
      <c r="G50" s="308"/>
      <c r="H50" s="308"/>
      <c r="I50" s="308"/>
      <c r="J50" s="308"/>
      <c r="K50" s="306"/>
    </row>
    <row r="51" s="1" customFormat="1" ht="15" customHeight="1">
      <c r="B51" s="309"/>
      <c r="C51" s="310"/>
      <c r="D51" s="308" t="s">
        <v>2382</v>
      </c>
      <c r="E51" s="308"/>
      <c r="F51" s="308"/>
      <c r="G51" s="308"/>
      <c r="H51" s="308"/>
      <c r="I51" s="308"/>
      <c r="J51" s="308"/>
      <c r="K51" s="306"/>
    </row>
    <row r="52" s="1" customFormat="1" ht="25.5" customHeight="1">
      <c r="B52" s="304"/>
      <c r="C52" s="305" t="s">
        <v>2383</v>
      </c>
      <c r="D52" s="305"/>
      <c r="E52" s="305"/>
      <c r="F52" s="305"/>
      <c r="G52" s="305"/>
      <c r="H52" s="305"/>
      <c r="I52" s="305"/>
      <c r="J52" s="305"/>
      <c r="K52" s="306"/>
    </row>
    <row r="53" s="1" customFormat="1" ht="5.25" customHeight="1">
      <c r="B53" s="304"/>
      <c r="C53" s="307"/>
      <c r="D53" s="307"/>
      <c r="E53" s="307"/>
      <c r="F53" s="307"/>
      <c r="G53" s="307"/>
      <c r="H53" s="307"/>
      <c r="I53" s="307"/>
      <c r="J53" s="307"/>
      <c r="K53" s="306"/>
    </row>
    <row r="54" s="1" customFormat="1" ht="15" customHeight="1">
      <c r="B54" s="304"/>
      <c r="C54" s="308" t="s">
        <v>2384</v>
      </c>
      <c r="D54" s="308"/>
      <c r="E54" s="308"/>
      <c r="F54" s="308"/>
      <c r="G54" s="308"/>
      <c r="H54" s="308"/>
      <c r="I54" s="308"/>
      <c r="J54" s="308"/>
      <c r="K54" s="306"/>
    </row>
    <row r="55" s="1" customFormat="1" ht="15" customHeight="1">
      <c r="B55" s="304"/>
      <c r="C55" s="308" t="s">
        <v>2385</v>
      </c>
      <c r="D55" s="308"/>
      <c r="E55" s="308"/>
      <c r="F55" s="308"/>
      <c r="G55" s="308"/>
      <c r="H55" s="308"/>
      <c r="I55" s="308"/>
      <c r="J55" s="308"/>
      <c r="K55" s="306"/>
    </row>
    <row r="56" s="1" customFormat="1" ht="12.75" customHeight="1">
      <c r="B56" s="304"/>
      <c r="C56" s="308"/>
      <c r="D56" s="308"/>
      <c r="E56" s="308"/>
      <c r="F56" s="308"/>
      <c r="G56" s="308"/>
      <c r="H56" s="308"/>
      <c r="I56" s="308"/>
      <c r="J56" s="308"/>
      <c r="K56" s="306"/>
    </row>
    <row r="57" s="1" customFormat="1" ht="15" customHeight="1">
      <c r="B57" s="304"/>
      <c r="C57" s="308" t="s">
        <v>2386</v>
      </c>
      <c r="D57" s="308"/>
      <c r="E57" s="308"/>
      <c r="F57" s="308"/>
      <c r="G57" s="308"/>
      <c r="H57" s="308"/>
      <c r="I57" s="308"/>
      <c r="J57" s="308"/>
      <c r="K57" s="306"/>
    </row>
    <row r="58" s="1" customFormat="1" ht="15" customHeight="1">
      <c r="B58" s="304"/>
      <c r="C58" s="310"/>
      <c r="D58" s="308" t="s">
        <v>2387</v>
      </c>
      <c r="E58" s="308"/>
      <c r="F58" s="308"/>
      <c r="G58" s="308"/>
      <c r="H58" s="308"/>
      <c r="I58" s="308"/>
      <c r="J58" s="308"/>
      <c r="K58" s="306"/>
    </row>
    <row r="59" s="1" customFormat="1" ht="15" customHeight="1">
      <c r="B59" s="304"/>
      <c r="C59" s="310"/>
      <c r="D59" s="308" t="s">
        <v>2388</v>
      </c>
      <c r="E59" s="308"/>
      <c r="F59" s="308"/>
      <c r="G59" s="308"/>
      <c r="H59" s="308"/>
      <c r="I59" s="308"/>
      <c r="J59" s="308"/>
      <c r="K59" s="306"/>
    </row>
    <row r="60" s="1" customFormat="1" ht="15" customHeight="1">
      <c r="B60" s="304"/>
      <c r="C60" s="310"/>
      <c r="D60" s="308" t="s">
        <v>2389</v>
      </c>
      <c r="E60" s="308"/>
      <c r="F60" s="308"/>
      <c r="G60" s="308"/>
      <c r="H60" s="308"/>
      <c r="I60" s="308"/>
      <c r="J60" s="308"/>
      <c r="K60" s="306"/>
    </row>
    <row r="61" s="1" customFormat="1" ht="15" customHeight="1">
      <c r="B61" s="304"/>
      <c r="C61" s="310"/>
      <c r="D61" s="308" t="s">
        <v>2390</v>
      </c>
      <c r="E61" s="308"/>
      <c r="F61" s="308"/>
      <c r="G61" s="308"/>
      <c r="H61" s="308"/>
      <c r="I61" s="308"/>
      <c r="J61" s="308"/>
      <c r="K61" s="306"/>
    </row>
    <row r="62" s="1" customFormat="1" ht="15" customHeight="1">
      <c r="B62" s="304"/>
      <c r="C62" s="310"/>
      <c r="D62" s="313" t="s">
        <v>2391</v>
      </c>
      <c r="E62" s="313"/>
      <c r="F62" s="313"/>
      <c r="G62" s="313"/>
      <c r="H62" s="313"/>
      <c r="I62" s="313"/>
      <c r="J62" s="313"/>
      <c r="K62" s="306"/>
    </row>
    <row r="63" s="1" customFormat="1" ht="15" customHeight="1">
      <c r="B63" s="304"/>
      <c r="C63" s="310"/>
      <c r="D63" s="308" t="s">
        <v>2392</v>
      </c>
      <c r="E63" s="308"/>
      <c r="F63" s="308"/>
      <c r="G63" s="308"/>
      <c r="H63" s="308"/>
      <c r="I63" s="308"/>
      <c r="J63" s="308"/>
      <c r="K63" s="306"/>
    </row>
    <row r="64" s="1" customFormat="1" ht="12.75" customHeight="1">
      <c r="B64" s="304"/>
      <c r="C64" s="310"/>
      <c r="D64" s="310"/>
      <c r="E64" s="314"/>
      <c r="F64" s="310"/>
      <c r="G64" s="310"/>
      <c r="H64" s="310"/>
      <c r="I64" s="310"/>
      <c r="J64" s="310"/>
      <c r="K64" s="306"/>
    </row>
    <row r="65" s="1" customFormat="1" ht="15" customHeight="1">
      <c r="B65" s="304"/>
      <c r="C65" s="310"/>
      <c r="D65" s="308" t="s">
        <v>2393</v>
      </c>
      <c r="E65" s="308"/>
      <c r="F65" s="308"/>
      <c r="G65" s="308"/>
      <c r="H65" s="308"/>
      <c r="I65" s="308"/>
      <c r="J65" s="308"/>
      <c r="K65" s="306"/>
    </row>
    <row r="66" s="1" customFormat="1" ht="15" customHeight="1">
      <c r="B66" s="304"/>
      <c r="C66" s="310"/>
      <c r="D66" s="313" t="s">
        <v>2394</v>
      </c>
      <c r="E66" s="313"/>
      <c r="F66" s="313"/>
      <c r="G66" s="313"/>
      <c r="H66" s="313"/>
      <c r="I66" s="313"/>
      <c r="J66" s="313"/>
      <c r="K66" s="306"/>
    </row>
    <row r="67" s="1" customFormat="1" ht="15" customHeight="1">
      <c r="B67" s="304"/>
      <c r="C67" s="310"/>
      <c r="D67" s="308" t="s">
        <v>2395</v>
      </c>
      <c r="E67" s="308"/>
      <c r="F67" s="308"/>
      <c r="G67" s="308"/>
      <c r="H67" s="308"/>
      <c r="I67" s="308"/>
      <c r="J67" s="308"/>
      <c r="K67" s="306"/>
    </row>
    <row r="68" s="1" customFormat="1" ht="15" customHeight="1">
      <c r="B68" s="304"/>
      <c r="C68" s="310"/>
      <c r="D68" s="308" t="s">
        <v>2396</v>
      </c>
      <c r="E68" s="308"/>
      <c r="F68" s="308"/>
      <c r="G68" s="308"/>
      <c r="H68" s="308"/>
      <c r="I68" s="308"/>
      <c r="J68" s="308"/>
      <c r="K68" s="306"/>
    </row>
    <row r="69" s="1" customFormat="1" ht="15" customHeight="1">
      <c r="B69" s="304"/>
      <c r="C69" s="310"/>
      <c r="D69" s="308" t="s">
        <v>2397</v>
      </c>
      <c r="E69" s="308"/>
      <c r="F69" s="308"/>
      <c r="G69" s="308"/>
      <c r="H69" s="308"/>
      <c r="I69" s="308"/>
      <c r="J69" s="308"/>
      <c r="K69" s="306"/>
    </row>
    <row r="70" s="1" customFormat="1" ht="15" customHeight="1">
      <c r="B70" s="304"/>
      <c r="C70" s="310"/>
      <c r="D70" s="308" t="s">
        <v>2398</v>
      </c>
      <c r="E70" s="308"/>
      <c r="F70" s="308"/>
      <c r="G70" s="308"/>
      <c r="H70" s="308"/>
      <c r="I70" s="308"/>
      <c r="J70" s="308"/>
      <c r="K70" s="306"/>
    </row>
    <row r="71" s="1" customFormat="1" ht="12.75" customHeight="1">
      <c r="B71" s="315"/>
      <c r="C71" s="316"/>
      <c r="D71" s="316"/>
      <c r="E71" s="316"/>
      <c r="F71" s="316"/>
      <c r="G71" s="316"/>
      <c r="H71" s="316"/>
      <c r="I71" s="316"/>
      <c r="J71" s="316"/>
      <c r="K71" s="317"/>
    </row>
    <row r="72" s="1" customFormat="1" ht="18.75" customHeight="1">
      <c r="B72" s="318"/>
      <c r="C72" s="318"/>
      <c r="D72" s="318"/>
      <c r="E72" s="318"/>
      <c r="F72" s="318"/>
      <c r="G72" s="318"/>
      <c r="H72" s="318"/>
      <c r="I72" s="318"/>
      <c r="J72" s="318"/>
      <c r="K72" s="319"/>
    </row>
    <row r="73" s="1" customFormat="1" ht="18.75" customHeight="1">
      <c r="B73" s="319"/>
      <c r="C73" s="319"/>
      <c r="D73" s="319"/>
      <c r="E73" s="319"/>
      <c r="F73" s="319"/>
      <c r="G73" s="319"/>
      <c r="H73" s="319"/>
      <c r="I73" s="319"/>
      <c r="J73" s="319"/>
      <c r="K73" s="319"/>
    </row>
    <row r="74" s="1" customFormat="1" ht="7.5" customHeight="1">
      <c r="B74" s="320"/>
      <c r="C74" s="321"/>
      <c r="D74" s="321"/>
      <c r="E74" s="321"/>
      <c r="F74" s="321"/>
      <c r="G74" s="321"/>
      <c r="H74" s="321"/>
      <c r="I74" s="321"/>
      <c r="J74" s="321"/>
      <c r="K74" s="322"/>
    </row>
    <row r="75" s="1" customFormat="1" ht="45" customHeight="1">
      <c r="B75" s="323"/>
      <c r="C75" s="324" t="s">
        <v>2399</v>
      </c>
      <c r="D75" s="324"/>
      <c r="E75" s="324"/>
      <c r="F75" s="324"/>
      <c r="G75" s="324"/>
      <c r="H75" s="324"/>
      <c r="I75" s="324"/>
      <c r="J75" s="324"/>
      <c r="K75" s="325"/>
    </row>
    <row r="76" s="1" customFormat="1" ht="17.25" customHeight="1">
      <c r="B76" s="323"/>
      <c r="C76" s="326" t="s">
        <v>2400</v>
      </c>
      <c r="D76" s="326"/>
      <c r="E76" s="326"/>
      <c r="F76" s="326" t="s">
        <v>2401</v>
      </c>
      <c r="G76" s="327"/>
      <c r="H76" s="326" t="s">
        <v>53</v>
      </c>
      <c r="I76" s="326" t="s">
        <v>56</v>
      </c>
      <c r="J76" s="326" t="s">
        <v>2402</v>
      </c>
      <c r="K76" s="325"/>
    </row>
    <row r="77" s="1" customFormat="1" ht="17.25" customHeight="1">
      <c r="B77" s="323"/>
      <c r="C77" s="328" t="s">
        <v>2403</v>
      </c>
      <c r="D77" s="328"/>
      <c r="E77" s="328"/>
      <c r="F77" s="329" t="s">
        <v>2404</v>
      </c>
      <c r="G77" s="330"/>
      <c r="H77" s="328"/>
      <c r="I77" s="328"/>
      <c r="J77" s="328" t="s">
        <v>2405</v>
      </c>
      <c r="K77" s="325"/>
    </row>
    <row r="78" s="1" customFormat="1" ht="5.25" customHeight="1">
      <c r="B78" s="323"/>
      <c r="C78" s="331"/>
      <c r="D78" s="331"/>
      <c r="E78" s="331"/>
      <c r="F78" s="331"/>
      <c r="G78" s="332"/>
      <c r="H78" s="331"/>
      <c r="I78" s="331"/>
      <c r="J78" s="331"/>
      <c r="K78" s="325"/>
    </row>
    <row r="79" s="1" customFormat="1" ht="15" customHeight="1">
      <c r="B79" s="323"/>
      <c r="C79" s="311" t="s">
        <v>52</v>
      </c>
      <c r="D79" s="331"/>
      <c r="E79" s="331"/>
      <c r="F79" s="333" t="s">
        <v>2406</v>
      </c>
      <c r="G79" s="332"/>
      <c r="H79" s="311" t="s">
        <v>2407</v>
      </c>
      <c r="I79" s="311" t="s">
        <v>2408</v>
      </c>
      <c r="J79" s="311">
        <v>20</v>
      </c>
      <c r="K79" s="325"/>
    </row>
    <row r="80" s="1" customFormat="1" ht="15" customHeight="1">
      <c r="B80" s="323"/>
      <c r="C80" s="311" t="s">
        <v>2409</v>
      </c>
      <c r="D80" s="311"/>
      <c r="E80" s="311"/>
      <c r="F80" s="333" t="s">
        <v>2406</v>
      </c>
      <c r="G80" s="332"/>
      <c r="H80" s="311" t="s">
        <v>2410</v>
      </c>
      <c r="I80" s="311" t="s">
        <v>2408</v>
      </c>
      <c r="J80" s="311">
        <v>120</v>
      </c>
      <c r="K80" s="325"/>
    </row>
    <row r="81" s="1" customFormat="1" ht="15" customHeight="1">
      <c r="B81" s="334"/>
      <c r="C81" s="311" t="s">
        <v>2411</v>
      </c>
      <c r="D81" s="311"/>
      <c r="E81" s="311"/>
      <c r="F81" s="333" t="s">
        <v>2412</v>
      </c>
      <c r="G81" s="332"/>
      <c r="H81" s="311" t="s">
        <v>2413</v>
      </c>
      <c r="I81" s="311" t="s">
        <v>2408</v>
      </c>
      <c r="J81" s="311">
        <v>50</v>
      </c>
      <c r="K81" s="325"/>
    </row>
    <row r="82" s="1" customFormat="1" ht="15" customHeight="1">
      <c r="B82" s="334"/>
      <c r="C82" s="311" t="s">
        <v>2414</v>
      </c>
      <c r="D82" s="311"/>
      <c r="E82" s="311"/>
      <c r="F82" s="333" t="s">
        <v>2406</v>
      </c>
      <c r="G82" s="332"/>
      <c r="H82" s="311" t="s">
        <v>2415</v>
      </c>
      <c r="I82" s="311" t="s">
        <v>2416</v>
      </c>
      <c r="J82" s="311"/>
      <c r="K82" s="325"/>
    </row>
    <row r="83" s="1" customFormat="1" ht="15" customHeight="1">
      <c r="B83" s="334"/>
      <c r="C83" s="335" t="s">
        <v>2417</v>
      </c>
      <c r="D83" s="335"/>
      <c r="E83" s="335"/>
      <c r="F83" s="336" t="s">
        <v>2412</v>
      </c>
      <c r="G83" s="335"/>
      <c r="H83" s="335" t="s">
        <v>2418</v>
      </c>
      <c r="I83" s="335" t="s">
        <v>2408</v>
      </c>
      <c r="J83" s="335">
        <v>15</v>
      </c>
      <c r="K83" s="325"/>
    </row>
    <row r="84" s="1" customFormat="1" ht="15" customHeight="1">
      <c r="B84" s="334"/>
      <c r="C84" s="335" t="s">
        <v>2419</v>
      </c>
      <c r="D84" s="335"/>
      <c r="E84" s="335"/>
      <c r="F84" s="336" t="s">
        <v>2412</v>
      </c>
      <c r="G84" s="335"/>
      <c r="H84" s="335" t="s">
        <v>2420</v>
      </c>
      <c r="I84" s="335" t="s">
        <v>2408</v>
      </c>
      <c r="J84" s="335">
        <v>15</v>
      </c>
      <c r="K84" s="325"/>
    </row>
    <row r="85" s="1" customFormat="1" ht="15" customHeight="1">
      <c r="B85" s="334"/>
      <c r="C85" s="335" t="s">
        <v>2421</v>
      </c>
      <c r="D85" s="335"/>
      <c r="E85" s="335"/>
      <c r="F85" s="336" t="s">
        <v>2412</v>
      </c>
      <c r="G85" s="335"/>
      <c r="H85" s="335" t="s">
        <v>2422</v>
      </c>
      <c r="I85" s="335" t="s">
        <v>2408</v>
      </c>
      <c r="J85" s="335">
        <v>20</v>
      </c>
      <c r="K85" s="325"/>
    </row>
    <row r="86" s="1" customFormat="1" ht="15" customHeight="1">
      <c r="B86" s="334"/>
      <c r="C86" s="335" t="s">
        <v>2423</v>
      </c>
      <c r="D86" s="335"/>
      <c r="E86" s="335"/>
      <c r="F86" s="336" t="s">
        <v>2412</v>
      </c>
      <c r="G86" s="335"/>
      <c r="H86" s="335" t="s">
        <v>2424</v>
      </c>
      <c r="I86" s="335" t="s">
        <v>2408</v>
      </c>
      <c r="J86" s="335">
        <v>20</v>
      </c>
      <c r="K86" s="325"/>
    </row>
    <row r="87" s="1" customFormat="1" ht="15" customHeight="1">
      <c r="B87" s="334"/>
      <c r="C87" s="311" t="s">
        <v>2425</v>
      </c>
      <c r="D87" s="311"/>
      <c r="E87" s="311"/>
      <c r="F87" s="333" t="s">
        <v>2412</v>
      </c>
      <c r="G87" s="332"/>
      <c r="H87" s="311" t="s">
        <v>2426</v>
      </c>
      <c r="I87" s="311" t="s">
        <v>2408</v>
      </c>
      <c r="J87" s="311">
        <v>50</v>
      </c>
      <c r="K87" s="325"/>
    </row>
    <row r="88" s="1" customFormat="1" ht="15" customHeight="1">
      <c r="B88" s="334"/>
      <c r="C88" s="311" t="s">
        <v>2427</v>
      </c>
      <c r="D88" s="311"/>
      <c r="E88" s="311"/>
      <c r="F88" s="333" t="s">
        <v>2412</v>
      </c>
      <c r="G88" s="332"/>
      <c r="H88" s="311" t="s">
        <v>2428</v>
      </c>
      <c r="I88" s="311" t="s">
        <v>2408</v>
      </c>
      <c r="J88" s="311">
        <v>20</v>
      </c>
      <c r="K88" s="325"/>
    </row>
    <row r="89" s="1" customFormat="1" ht="15" customHeight="1">
      <c r="B89" s="334"/>
      <c r="C89" s="311" t="s">
        <v>2429</v>
      </c>
      <c r="D89" s="311"/>
      <c r="E89" s="311"/>
      <c r="F89" s="333" t="s">
        <v>2412</v>
      </c>
      <c r="G89" s="332"/>
      <c r="H89" s="311" t="s">
        <v>2430</v>
      </c>
      <c r="I89" s="311" t="s">
        <v>2408</v>
      </c>
      <c r="J89" s="311">
        <v>20</v>
      </c>
      <c r="K89" s="325"/>
    </row>
    <row r="90" s="1" customFormat="1" ht="15" customHeight="1">
      <c r="B90" s="334"/>
      <c r="C90" s="311" t="s">
        <v>2431</v>
      </c>
      <c r="D90" s="311"/>
      <c r="E90" s="311"/>
      <c r="F90" s="333" t="s">
        <v>2412</v>
      </c>
      <c r="G90" s="332"/>
      <c r="H90" s="311" t="s">
        <v>2432</v>
      </c>
      <c r="I90" s="311" t="s">
        <v>2408</v>
      </c>
      <c r="J90" s="311">
        <v>50</v>
      </c>
      <c r="K90" s="325"/>
    </row>
    <row r="91" s="1" customFormat="1" ht="15" customHeight="1">
      <c r="B91" s="334"/>
      <c r="C91" s="311" t="s">
        <v>2433</v>
      </c>
      <c r="D91" s="311"/>
      <c r="E91" s="311"/>
      <c r="F91" s="333" t="s">
        <v>2412</v>
      </c>
      <c r="G91" s="332"/>
      <c r="H91" s="311" t="s">
        <v>2433</v>
      </c>
      <c r="I91" s="311" t="s">
        <v>2408</v>
      </c>
      <c r="J91" s="311">
        <v>50</v>
      </c>
      <c r="K91" s="325"/>
    </row>
    <row r="92" s="1" customFormat="1" ht="15" customHeight="1">
      <c r="B92" s="334"/>
      <c r="C92" s="311" t="s">
        <v>2434</v>
      </c>
      <c r="D92" s="311"/>
      <c r="E92" s="311"/>
      <c r="F92" s="333" t="s">
        <v>2412</v>
      </c>
      <c r="G92" s="332"/>
      <c r="H92" s="311" t="s">
        <v>2435</v>
      </c>
      <c r="I92" s="311" t="s">
        <v>2408</v>
      </c>
      <c r="J92" s="311">
        <v>255</v>
      </c>
      <c r="K92" s="325"/>
    </row>
    <row r="93" s="1" customFormat="1" ht="15" customHeight="1">
      <c r="B93" s="334"/>
      <c r="C93" s="311" t="s">
        <v>2436</v>
      </c>
      <c r="D93" s="311"/>
      <c r="E93" s="311"/>
      <c r="F93" s="333" t="s">
        <v>2406</v>
      </c>
      <c r="G93" s="332"/>
      <c r="H93" s="311" t="s">
        <v>2437</v>
      </c>
      <c r="I93" s="311" t="s">
        <v>2438</v>
      </c>
      <c r="J93" s="311"/>
      <c r="K93" s="325"/>
    </row>
    <row r="94" s="1" customFormat="1" ht="15" customHeight="1">
      <c r="B94" s="334"/>
      <c r="C94" s="311" t="s">
        <v>2439</v>
      </c>
      <c r="D94" s="311"/>
      <c r="E94" s="311"/>
      <c r="F94" s="333" t="s">
        <v>2406</v>
      </c>
      <c r="G94" s="332"/>
      <c r="H94" s="311" t="s">
        <v>2440</v>
      </c>
      <c r="I94" s="311" t="s">
        <v>2441</v>
      </c>
      <c r="J94" s="311"/>
      <c r="K94" s="325"/>
    </row>
    <row r="95" s="1" customFormat="1" ht="15" customHeight="1">
      <c r="B95" s="334"/>
      <c r="C95" s="311" t="s">
        <v>2442</v>
      </c>
      <c r="D95" s="311"/>
      <c r="E95" s="311"/>
      <c r="F95" s="333" t="s">
        <v>2406</v>
      </c>
      <c r="G95" s="332"/>
      <c r="H95" s="311" t="s">
        <v>2442</v>
      </c>
      <c r="I95" s="311" t="s">
        <v>2441</v>
      </c>
      <c r="J95" s="311"/>
      <c r="K95" s="325"/>
    </row>
    <row r="96" s="1" customFormat="1" ht="15" customHeight="1">
      <c r="B96" s="334"/>
      <c r="C96" s="311" t="s">
        <v>37</v>
      </c>
      <c r="D96" s="311"/>
      <c r="E96" s="311"/>
      <c r="F96" s="333" t="s">
        <v>2406</v>
      </c>
      <c r="G96" s="332"/>
      <c r="H96" s="311" t="s">
        <v>2443</v>
      </c>
      <c r="I96" s="311" t="s">
        <v>2441</v>
      </c>
      <c r="J96" s="311"/>
      <c r="K96" s="325"/>
    </row>
    <row r="97" s="1" customFormat="1" ht="15" customHeight="1">
      <c r="B97" s="334"/>
      <c r="C97" s="311" t="s">
        <v>47</v>
      </c>
      <c r="D97" s="311"/>
      <c r="E97" s="311"/>
      <c r="F97" s="333" t="s">
        <v>2406</v>
      </c>
      <c r="G97" s="332"/>
      <c r="H97" s="311" t="s">
        <v>2444</v>
      </c>
      <c r="I97" s="311" t="s">
        <v>2441</v>
      </c>
      <c r="J97" s="311"/>
      <c r="K97" s="325"/>
    </row>
    <row r="98" s="1" customFormat="1" ht="15" customHeight="1">
      <c r="B98" s="337"/>
      <c r="C98" s="338"/>
      <c r="D98" s="338"/>
      <c r="E98" s="338"/>
      <c r="F98" s="338"/>
      <c r="G98" s="338"/>
      <c r="H98" s="338"/>
      <c r="I98" s="338"/>
      <c r="J98" s="338"/>
      <c r="K98" s="339"/>
    </row>
    <row r="99" s="1" customFormat="1" ht="18.75" customHeight="1">
      <c r="B99" s="340"/>
      <c r="C99" s="341"/>
      <c r="D99" s="341"/>
      <c r="E99" s="341"/>
      <c r="F99" s="341"/>
      <c r="G99" s="341"/>
      <c r="H99" s="341"/>
      <c r="I99" s="341"/>
      <c r="J99" s="341"/>
      <c r="K99" s="340"/>
    </row>
    <row r="100" s="1" customFormat="1" ht="18.75" customHeight="1"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</row>
    <row r="101" s="1" customFormat="1" ht="7.5" customHeight="1">
      <c r="B101" s="320"/>
      <c r="C101" s="321"/>
      <c r="D101" s="321"/>
      <c r="E101" s="321"/>
      <c r="F101" s="321"/>
      <c r="G101" s="321"/>
      <c r="H101" s="321"/>
      <c r="I101" s="321"/>
      <c r="J101" s="321"/>
      <c r="K101" s="322"/>
    </row>
    <row r="102" s="1" customFormat="1" ht="45" customHeight="1">
      <c r="B102" s="323"/>
      <c r="C102" s="324" t="s">
        <v>2445</v>
      </c>
      <c r="D102" s="324"/>
      <c r="E102" s="324"/>
      <c r="F102" s="324"/>
      <c r="G102" s="324"/>
      <c r="H102" s="324"/>
      <c r="I102" s="324"/>
      <c r="J102" s="324"/>
      <c r="K102" s="325"/>
    </row>
    <row r="103" s="1" customFormat="1" ht="17.25" customHeight="1">
      <c r="B103" s="323"/>
      <c r="C103" s="326" t="s">
        <v>2400</v>
      </c>
      <c r="D103" s="326"/>
      <c r="E103" s="326"/>
      <c r="F103" s="326" t="s">
        <v>2401</v>
      </c>
      <c r="G103" s="327"/>
      <c r="H103" s="326" t="s">
        <v>53</v>
      </c>
      <c r="I103" s="326" t="s">
        <v>56</v>
      </c>
      <c r="J103" s="326" t="s">
        <v>2402</v>
      </c>
      <c r="K103" s="325"/>
    </row>
    <row r="104" s="1" customFormat="1" ht="17.25" customHeight="1">
      <c r="B104" s="323"/>
      <c r="C104" s="328" t="s">
        <v>2403</v>
      </c>
      <c r="D104" s="328"/>
      <c r="E104" s="328"/>
      <c r="F104" s="329" t="s">
        <v>2404</v>
      </c>
      <c r="G104" s="330"/>
      <c r="H104" s="328"/>
      <c r="I104" s="328"/>
      <c r="J104" s="328" t="s">
        <v>2405</v>
      </c>
      <c r="K104" s="325"/>
    </row>
    <row r="105" s="1" customFormat="1" ht="5.25" customHeight="1">
      <c r="B105" s="323"/>
      <c r="C105" s="326"/>
      <c r="D105" s="326"/>
      <c r="E105" s="326"/>
      <c r="F105" s="326"/>
      <c r="G105" s="342"/>
      <c r="H105" s="326"/>
      <c r="I105" s="326"/>
      <c r="J105" s="326"/>
      <c r="K105" s="325"/>
    </row>
    <row r="106" s="1" customFormat="1" ht="15" customHeight="1">
      <c r="B106" s="323"/>
      <c r="C106" s="311" t="s">
        <v>52</v>
      </c>
      <c r="D106" s="331"/>
      <c r="E106" s="331"/>
      <c r="F106" s="333" t="s">
        <v>2406</v>
      </c>
      <c r="G106" s="342"/>
      <c r="H106" s="311" t="s">
        <v>2446</v>
      </c>
      <c r="I106" s="311" t="s">
        <v>2408</v>
      </c>
      <c r="J106" s="311">
        <v>20</v>
      </c>
      <c r="K106" s="325"/>
    </row>
    <row r="107" s="1" customFormat="1" ht="15" customHeight="1">
      <c r="B107" s="323"/>
      <c r="C107" s="311" t="s">
        <v>2409</v>
      </c>
      <c r="D107" s="311"/>
      <c r="E107" s="311"/>
      <c r="F107" s="333" t="s">
        <v>2406</v>
      </c>
      <c r="G107" s="311"/>
      <c r="H107" s="311" t="s">
        <v>2446</v>
      </c>
      <c r="I107" s="311" t="s">
        <v>2408</v>
      </c>
      <c r="J107" s="311">
        <v>120</v>
      </c>
      <c r="K107" s="325"/>
    </row>
    <row r="108" s="1" customFormat="1" ht="15" customHeight="1">
      <c r="B108" s="334"/>
      <c r="C108" s="311" t="s">
        <v>2411</v>
      </c>
      <c r="D108" s="311"/>
      <c r="E108" s="311"/>
      <c r="F108" s="333" t="s">
        <v>2412</v>
      </c>
      <c r="G108" s="311"/>
      <c r="H108" s="311" t="s">
        <v>2446</v>
      </c>
      <c r="I108" s="311" t="s">
        <v>2408</v>
      </c>
      <c r="J108" s="311">
        <v>50</v>
      </c>
      <c r="K108" s="325"/>
    </row>
    <row r="109" s="1" customFormat="1" ht="15" customHeight="1">
      <c r="B109" s="334"/>
      <c r="C109" s="311" t="s">
        <v>2414</v>
      </c>
      <c r="D109" s="311"/>
      <c r="E109" s="311"/>
      <c r="F109" s="333" t="s">
        <v>2406</v>
      </c>
      <c r="G109" s="311"/>
      <c r="H109" s="311" t="s">
        <v>2446</v>
      </c>
      <c r="I109" s="311" t="s">
        <v>2416</v>
      </c>
      <c r="J109" s="311"/>
      <c r="K109" s="325"/>
    </row>
    <row r="110" s="1" customFormat="1" ht="15" customHeight="1">
      <c r="B110" s="334"/>
      <c r="C110" s="311" t="s">
        <v>2425</v>
      </c>
      <c r="D110" s="311"/>
      <c r="E110" s="311"/>
      <c r="F110" s="333" t="s">
        <v>2412</v>
      </c>
      <c r="G110" s="311"/>
      <c r="H110" s="311" t="s">
        <v>2446</v>
      </c>
      <c r="I110" s="311" t="s">
        <v>2408</v>
      </c>
      <c r="J110" s="311">
        <v>50</v>
      </c>
      <c r="K110" s="325"/>
    </row>
    <row r="111" s="1" customFormat="1" ht="15" customHeight="1">
      <c r="B111" s="334"/>
      <c r="C111" s="311" t="s">
        <v>2433</v>
      </c>
      <c r="D111" s="311"/>
      <c r="E111" s="311"/>
      <c r="F111" s="333" t="s">
        <v>2412</v>
      </c>
      <c r="G111" s="311"/>
      <c r="H111" s="311" t="s">
        <v>2446</v>
      </c>
      <c r="I111" s="311" t="s">
        <v>2408</v>
      </c>
      <c r="J111" s="311">
        <v>50</v>
      </c>
      <c r="K111" s="325"/>
    </row>
    <row r="112" s="1" customFormat="1" ht="15" customHeight="1">
      <c r="B112" s="334"/>
      <c r="C112" s="311" t="s">
        <v>2431</v>
      </c>
      <c r="D112" s="311"/>
      <c r="E112" s="311"/>
      <c r="F112" s="333" t="s">
        <v>2412</v>
      </c>
      <c r="G112" s="311"/>
      <c r="H112" s="311" t="s">
        <v>2446</v>
      </c>
      <c r="I112" s="311" t="s">
        <v>2408</v>
      </c>
      <c r="J112" s="311">
        <v>50</v>
      </c>
      <c r="K112" s="325"/>
    </row>
    <row r="113" s="1" customFormat="1" ht="15" customHeight="1">
      <c r="B113" s="334"/>
      <c r="C113" s="311" t="s">
        <v>52</v>
      </c>
      <c r="D113" s="311"/>
      <c r="E113" s="311"/>
      <c r="F113" s="333" t="s">
        <v>2406</v>
      </c>
      <c r="G113" s="311"/>
      <c r="H113" s="311" t="s">
        <v>2447</v>
      </c>
      <c r="I113" s="311" t="s">
        <v>2408</v>
      </c>
      <c r="J113" s="311">
        <v>20</v>
      </c>
      <c r="K113" s="325"/>
    </row>
    <row r="114" s="1" customFormat="1" ht="15" customHeight="1">
      <c r="B114" s="334"/>
      <c r="C114" s="311" t="s">
        <v>2448</v>
      </c>
      <c r="D114" s="311"/>
      <c r="E114" s="311"/>
      <c r="F114" s="333" t="s">
        <v>2406</v>
      </c>
      <c r="G114" s="311"/>
      <c r="H114" s="311" t="s">
        <v>2449</v>
      </c>
      <c r="I114" s="311" t="s">
        <v>2408</v>
      </c>
      <c r="J114" s="311">
        <v>120</v>
      </c>
      <c r="K114" s="325"/>
    </row>
    <row r="115" s="1" customFormat="1" ht="15" customHeight="1">
      <c r="B115" s="334"/>
      <c r="C115" s="311" t="s">
        <v>37</v>
      </c>
      <c r="D115" s="311"/>
      <c r="E115" s="311"/>
      <c r="F115" s="333" t="s">
        <v>2406</v>
      </c>
      <c r="G115" s="311"/>
      <c r="H115" s="311" t="s">
        <v>2450</v>
      </c>
      <c r="I115" s="311" t="s">
        <v>2441</v>
      </c>
      <c r="J115" s="311"/>
      <c r="K115" s="325"/>
    </row>
    <row r="116" s="1" customFormat="1" ht="15" customHeight="1">
      <c r="B116" s="334"/>
      <c r="C116" s="311" t="s">
        <v>47</v>
      </c>
      <c r="D116" s="311"/>
      <c r="E116" s="311"/>
      <c r="F116" s="333" t="s">
        <v>2406</v>
      </c>
      <c r="G116" s="311"/>
      <c r="H116" s="311" t="s">
        <v>2451</v>
      </c>
      <c r="I116" s="311" t="s">
        <v>2441</v>
      </c>
      <c r="J116" s="311"/>
      <c r="K116" s="325"/>
    </row>
    <row r="117" s="1" customFormat="1" ht="15" customHeight="1">
      <c r="B117" s="334"/>
      <c r="C117" s="311" t="s">
        <v>56</v>
      </c>
      <c r="D117" s="311"/>
      <c r="E117" s="311"/>
      <c r="F117" s="333" t="s">
        <v>2406</v>
      </c>
      <c r="G117" s="311"/>
      <c r="H117" s="311" t="s">
        <v>2452</v>
      </c>
      <c r="I117" s="311" t="s">
        <v>2453</v>
      </c>
      <c r="J117" s="311"/>
      <c r="K117" s="325"/>
    </row>
    <row r="118" s="1" customFormat="1" ht="15" customHeight="1">
      <c r="B118" s="337"/>
      <c r="C118" s="343"/>
      <c r="D118" s="343"/>
      <c r="E118" s="343"/>
      <c r="F118" s="343"/>
      <c r="G118" s="343"/>
      <c r="H118" s="343"/>
      <c r="I118" s="343"/>
      <c r="J118" s="343"/>
      <c r="K118" s="339"/>
    </row>
    <row r="119" s="1" customFormat="1" ht="18.75" customHeight="1">
      <c r="B119" s="344"/>
      <c r="C119" s="308"/>
      <c r="D119" s="308"/>
      <c r="E119" s="308"/>
      <c r="F119" s="345"/>
      <c r="G119" s="308"/>
      <c r="H119" s="308"/>
      <c r="I119" s="308"/>
      <c r="J119" s="308"/>
      <c r="K119" s="344"/>
    </row>
    <row r="120" s="1" customFormat="1" ht="18.75" customHeight="1"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</row>
    <row r="121" s="1" customFormat="1" ht="7.5" customHeight="1">
      <c r="B121" s="346"/>
      <c r="C121" s="347"/>
      <c r="D121" s="347"/>
      <c r="E121" s="347"/>
      <c r="F121" s="347"/>
      <c r="G121" s="347"/>
      <c r="H121" s="347"/>
      <c r="I121" s="347"/>
      <c r="J121" s="347"/>
      <c r="K121" s="348"/>
    </row>
    <row r="122" s="1" customFormat="1" ht="45" customHeight="1">
      <c r="B122" s="349"/>
      <c r="C122" s="302" t="s">
        <v>2454</v>
      </c>
      <c r="D122" s="302"/>
      <c r="E122" s="302"/>
      <c r="F122" s="302"/>
      <c r="G122" s="302"/>
      <c r="H122" s="302"/>
      <c r="I122" s="302"/>
      <c r="J122" s="302"/>
      <c r="K122" s="350"/>
    </row>
    <row r="123" s="1" customFormat="1" ht="17.25" customHeight="1">
      <c r="B123" s="351"/>
      <c r="C123" s="326" t="s">
        <v>2400</v>
      </c>
      <c r="D123" s="326"/>
      <c r="E123" s="326"/>
      <c r="F123" s="326" t="s">
        <v>2401</v>
      </c>
      <c r="G123" s="327"/>
      <c r="H123" s="326" t="s">
        <v>53</v>
      </c>
      <c r="I123" s="326" t="s">
        <v>56</v>
      </c>
      <c r="J123" s="326" t="s">
        <v>2402</v>
      </c>
      <c r="K123" s="352"/>
    </row>
    <row r="124" s="1" customFormat="1" ht="17.25" customHeight="1">
      <c r="B124" s="351"/>
      <c r="C124" s="328" t="s">
        <v>2403</v>
      </c>
      <c r="D124" s="328"/>
      <c r="E124" s="328"/>
      <c r="F124" s="329" t="s">
        <v>2404</v>
      </c>
      <c r="G124" s="330"/>
      <c r="H124" s="328"/>
      <c r="I124" s="328"/>
      <c r="J124" s="328" t="s">
        <v>2405</v>
      </c>
      <c r="K124" s="352"/>
    </row>
    <row r="125" s="1" customFormat="1" ht="5.25" customHeight="1">
      <c r="B125" s="353"/>
      <c r="C125" s="331"/>
      <c r="D125" s="331"/>
      <c r="E125" s="331"/>
      <c r="F125" s="331"/>
      <c r="G125" s="311"/>
      <c r="H125" s="331"/>
      <c r="I125" s="331"/>
      <c r="J125" s="331"/>
      <c r="K125" s="354"/>
    </row>
    <row r="126" s="1" customFormat="1" ht="15" customHeight="1">
      <c r="B126" s="353"/>
      <c r="C126" s="311" t="s">
        <v>2409</v>
      </c>
      <c r="D126" s="331"/>
      <c r="E126" s="331"/>
      <c r="F126" s="333" t="s">
        <v>2406</v>
      </c>
      <c r="G126" s="311"/>
      <c r="H126" s="311" t="s">
        <v>2446</v>
      </c>
      <c r="I126" s="311" t="s">
        <v>2408</v>
      </c>
      <c r="J126" s="311">
        <v>120</v>
      </c>
      <c r="K126" s="355"/>
    </row>
    <row r="127" s="1" customFormat="1" ht="15" customHeight="1">
      <c r="B127" s="353"/>
      <c r="C127" s="311" t="s">
        <v>2455</v>
      </c>
      <c r="D127" s="311"/>
      <c r="E127" s="311"/>
      <c r="F127" s="333" t="s">
        <v>2406</v>
      </c>
      <c r="G127" s="311"/>
      <c r="H127" s="311" t="s">
        <v>2456</v>
      </c>
      <c r="I127" s="311" t="s">
        <v>2408</v>
      </c>
      <c r="J127" s="311" t="s">
        <v>2457</v>
      </c>
      <c r="K127" s="355"/>
    </row>
    <row r="128" s="1" customFormat="1" ht="15" customHeight="1">
      <c r="B128" s="353"/>
      <c r="C128" s="311" t="s">
        <v>2354</v>
      </c>
      <c r="D128" s="311"/>
      <c r="E128" s="311"/>
      <c r="F128" s="333" t="s">
        <v>2406</v>
      </c>
      <c r="G128" s="311"/>
      <c r="H128" s="311" t="s">
        <v>2458</v>
      </c>
      <c r="I128" s="311" t="s">
        <v>2408</v>
      </c>
      <c r="J128" s="311" t="s">
        <v>2457</v>
      </c>
      <c r="K128" s="355"/>
    </row>
    <row r="129" s="1" customFormat="1" ht="15" customHeight="1">
      <c r="B129" s="353"/>
      <c r="C129" s="311" t="s">
        <v>2417</v>
      </c>
      <c r="D129" s="311"/>
      <c r="E129" s="311"/>
      <c r="F129" s="333" t="s">
        <v>2412</v>
      </c>
      <c r="G129" s="311"/>
      <c r="H129" s="311" t="s">
        <v>2418</v>
      </c>
      <c r="I129" s="311" t="s">
        <v>2408</v>
      </c>
      <c r="J129" s="311">
        <v>15</v>
      </c>
      <c r="K129" s="355"/>
    </row>
    <row r="130" s="1" customFormat="1" ht="15" customHeight="1">
      <c r="B130" s="353"/>
      <c r="C130" s="335" t="s">
        <v>2419</v>
      </c>
      <c r="D130" s="335"/>
      <c r="E130" s="335"/>
      <c r="F130" s="336" t="s">
        <v>2412</v>
      </c>
      <c r="G130" s="335"/>
      <c r="H130" s="335" t="s">
        <v>2420</v>
      </c>
      <c r="I130" s="335" t="s">
        <v>2408</v>
      </c>
      <c r="J130" s="335">
        <v>15</v>
      </c>
      <c r="K130" s="355"/>
    </row>
    <row r="131" s="1" customFormat="1" ht="15" customHeight="1">
      <c r="B131" s="353"/>
      <c r="C131" s="335" t="s">
        <v>2421</v>
      </c>
      <c r="D131" s="335"/>
      <c r="E131" s="335"/>
      <c r="F131" s="336" t="s">
        <v>2412</v>
      </c>
      <c r="G131" s="335"/>
      <c r="H131" s="335" t="s">
        <v>2422</v>
      </c>
      <c r="I131" s="335" t="s">
        <v>2408</v>
      </c>
      <c r="J131" s="335">
        <v>20</v>
      </c>
      <c r="K131" s="355"/>
    </row>
    <row r="132" s="1" customFormat="1" ht="15" customHeight="1">
      <c r="B132" s="353"/>
      <c r="C132" s="335" t="s">
        <v>2423</v>
      </c>
      <c r="D132" s="335"/>
      <c r="E132" s="335"/>
      <c r="F132" s="336" t="s">
        <v>2412</v>
      </c>
      <c r="G132" s="335"/>
      <c r="H132" s="335" t="s">
        <v>2424</v>
      </c>
      <c r="I132" s="335" t="s">
        <v>2408</v>
      </c>
      <c r="J132" s="335">
        <v>20</v>
      </c>
      <c r="K132" s="355"/>
    </row>
    <row r="133" s="1" customFormat="1" ht="15" customHeight="1">
      <c r="B133" s="353"/>
      <c r="C133" s="311" t="s">
        <v>2411</v>
      </c>
      <c r="D133" s="311"/>
      <c r="E133" s="311"/>
      <c r="F133" s="333" t="s">
        <v>2412</v>
      </c>
      <c r="G133" s="311"/>
      <c r="H133" s="311" t="s">
        <v>2446</v>
      </c>
      <c r="I133" s="311" t="s">
        <v>2408</v>
      </c>
      <c r="J133" s="311">
        <v>50</v>
      </c>
      <c r="K133" s="355"/>
    </row>
    <row r="134" s="1" customFormat="1" ht="15" customHeight="1">
      <c r="B134" s="353"/>
      <c r="C134" s="311" t="s">
        <v>2425</v>
      </c>
      <c r="D134" s="311"/>
      <c r="E134" s="311"/>
      <c r="F134" s="333" t="s">
        <v>2412</v>
      </c>
      <c r="G134" s="311"/>
      <c r="H134" s="311" t="s">
        <v>2446</v>
      </c>
      <c r="I134" s="311" t="s">
        <v>2408</v>
      </c>
      <c r="J134" s="311">
        <v>50</v>
      </c>
      <c r="K134" s="355"/>
    </row>
    <row r="135" s="1" customFormat="1" ht="15" customHeight="1">
      <c r="B135" s="353"/>
      <c r="C135" s="311" t="s">
        <v>2431</v>
      </c>
      <c r="D135" s="311"/>
      <c r="E135" s="311"/>
      <c r="F135" s="333" t="s">
        <v>2412</v>
      </c>
      <c r="G135" s="311"/>
      <c r="H135" s="311" t="s">
        <v>2446</v>
      </c>
      <c r="I135" s="311" t="s">
        <v>2408</v>
      </c>
      <c r="J135" s="311">
        <v>50</v>
      </c>
      <c r="K135" s="355"/>
    </row>
    <row r="136" s="1" customFormat="1" ht="15" customHeight="1">
      <c r="B136" s="353"/>
      <c r="C136" s="311" t="s">
        <v>2433</v>
      </c>
      <c r="D136" s="311"/>
      <c r="E136" s="311"/>
      <c r="F136" s="333" t="s">
        <v>2412</v>
      </c>
      <c r="G136" s="311"/>
      <c r="H136" s="311" t="s">
        <v>2446</v>
      </c>
      <c r="I136" s="311" t="s">
        <v>2408</v>
      </c>
      <c r="J136" s="311">
        <v>50</v>
      </c>
      <c r="K136" s="355"/>
    </row>
    <row r="137" s="1" customFormat="1" ht="15" customHeight="1">
      <c r="B137" s="353"/>
      <c r="C137" s="311" t="s">
        <v>2434</v>
      </c>
      <c r="D137" s="311"/>
      <c r="E137" s="311"/>
      <c r="F137" s="333" t="s">
        <v>2412</v>
      </c>
      <c r="G137" s="311"/>
      <c r="H137" s="311" t="s">
        <v>2459</v>
      </c>
      <c r="I137" s="311" t="s">
        <v>2408</v>
      </c>
      <c r="J137" s="311">
        <v>255</v>
      </c>
      <c r="K137" s="355"/>
    </row>
    <row r="138" s="1" customFormat="1" ht="15" customHeight="1">
      <c r="B138" s="353"/>
      <c r="C138" s="311" t="s">
        <v>2436</v>
      </c>
      <c r="D138" s="311"/>
      <c r="E138" s="311"/>
      <c r="F138" s="333" t="s">
        <v>2406</v>
      </c>
      <c r="G138" s="311"/>
      <c r="H138" s="311" t="s">
        <v>2460</v>
      </c>
      <c r="I138" s="311" t="s">
        <v>2438</v>
      </c>
      <c r="J138" s="311"/>
      <c r="K138" s="355"/>
    </row>
    <row r="139" s="1" customFormat="1" ht="15" customHeight="1">
      <c r="B139" s="353"/>
      <c r="C139" s="311" t="s">
        <v>2439</v>
      </c>
      <c r="D139" s="311"/>
      <c r="E139" s="311"/>
      <c r="F139" s="333" t="s">
        <v>2406</v>
      </c>
      <c r="G139" s="311"/>
      <c r="H139" s="311" t="s">
        <v>2461</v>
      </c>
      <c r="I139" s="311" t="s">
        <v>2441</v>
      </c>
      <c r="J139" s="311"/>
      <c r="K139" s="355"/>
    </row>
    <row r="140" s="1" customFormat="1" ht="15" customHeight="1">
      <c r="B140" s="353"/>
      <c r="C140" s="311" t="s">
        <v>2442</v>
      </c>
      <c r="D140" s="311"/>
      <c r="E140" s="311"/>
      <c r="F140" s="333" t="s">
        <v>2406</v>
      </c>
      <c r="G140" s="311"/>
      <c r="H140" s="311" t="s">
        <v>2442</v>
      </c>
      <c r="I140" s="311" t="s">
        <v>2441</v>
      </c>
      <c r="J140" s="311"/>
      <c r="K140" s="355"/>
    </row>
    <row r="141" s="1" customFormat="1" ht="15" customHeight="1">
      <c r="B141" s="353"/>
      <c r="C141" s="311" t="s">
        <v>37</v>
      </c>
      <c r="D141" s="311"/>
      <c r="E141" s="311"/>
      <c r="F141" s="333" t="s">
        <v>2406</v>
      </c>
      <c r="G141" s="311"/>
      <c r="H141" s="311" t="s">
        <v>2462</v>
      </c>
      <c r="I141" s="311" t="s">
        <v>2441</v>
      </c>
      <c r="J141" s="311"/>
      <c r="K141" s="355"/>
    </row>
    <row r="142" s="1" customFormat="1" ht="15" customHeight="1">
      <c r="B142" s="353"/>
      <c r="C142" s="311" t="s">
        <v>2463</v>
      </c>
      <c r="D142" s="311"/>
      <c r="E142" s="311"/>
      <c r="F142" s="333" t="s">
        <v>2406</v>
      </c>
      <c r="G142" s="311"/>
      <c r="H142" s="311" t="s">
        <v>2464</v>
      </c>
      <c r="I142" s="311" t="s">
        <v>2441</v>
      </c>
      <c r="J142" s="311"/>
      <c r="K142" s="355"/>
    </row>
    <row r="143" s="1" customFormat="1" ht="15" customHeight="1">
      <c r="B143" s="356"/>
      <c r="C143" s="357"/>
      <c r="D143" s="357"/>
      <c r="E143" s="357"/>
      <c r="F143" s="357"/>
      <c r="G143" s="357"/>
      <c r="H143" s="357"/>
      <c r="I143" s="357"/>
      <c r="J143" s="357"/>
      <c r="K143" s="358"/>
    </row>
    <row r="144" s="1" customFormat="1" ht="18.75" customHeight="1">
      <c r="B144" s="308"/>
      <c r="C144" s="308"/>
      <c r="D144" s="308"/>
      <c r="E144" s="308"/>
      <c r="F144" s="345"/>
      <c r="G144" s="308"/>
      <c r="H144" s="308"/>
      <c r="I144" s="308"/>
      <c r="J144" s="308"/>
      <c r="K144" s="308"/>
    </row>
    <row r="145" s="1" customFormat="1" ht="18.75" customHeight="1"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</row>
    <row r="146" s="1" customFormat="1" ht="7.5" customHeight="1">
      <c r="B146" s="320"/>
      <c r="C146" s="321"/>
      <c r="D146" s="321"/>
      <c r="E146" s="321"/>
      <c r="F146" s="321"/>
      <c r="G146" s="321"/>
      <c r="H146" s="321"/>
      <c r="I146" s="321"/>
      <c r="J146" s="321"/>
      <c r="K146" s="322"/>
    </row>
    <row r="147" s="1" customFormat="1" ht="45" customHeight="1">
      <c r="B147" s="323"/>
      <c r="C147" s="324" t="s">
        <v>2465</v>
      </c>
      <c r="D147" s="324"/>
      <c r="E147" s="324"/>
      <c r="F147" s="324"/>
      <c r="G147" s="324"/>
      <c r="H147" s="324"/>
      <c r="I147" s="324"/>
      <c r="J147" s="324"/>
      <c r="K147" s="325"/>
    </row>
    <row r="148" s="1" customFormat="1" ht="17.25" customHeight="1">
      <c r="B148" s="323"/>
      <c r="C148" s="326" t="s">
        <v>2400</v>
      </c>
      <c r="D148" s="326"/>
      <c r="E148" s="326"/>
      <c r="F148" s="326" t="s">
        <v>2401</v>
      </c>
      <c r="G148" s="327"/>
      <c r="H148" s="326" t="s">
        <v>53</v>
      </c>
      <c r="I148" s="326" t="s">
        <v>56</v>
      </c>
      <c r="J148" s="326" t="s">
        <v>2402</v>
      </c>
      <c r="K148" s="325"/>
    </row>
    <row r="149" s="1" customFormat="1" ht="17.25" customHeight="1">
      <c r="B149" s="323"/>
      <c r="C149" s="328" t="s">
        <v>2403</v>
      </c>
      <c r="D149" s="328"/>
      <c r="E149" s="328"/>
      <c r="F149" s="329" t="s">
        <v>2404</v>
      </c>
      <c r="G149" s="330"/>
      <c r="H149" s="328"/>
      <c r="I149" s="328"/>
      <c r="J149" s="328" t="s">
        <v>2405</v>
      </c>
      <c r="K149" s="325"/>
    </row>
    <row r="150" s="1" customFormat="1" ht="5.25" customHeight="1">
      <c r="B150" s="334"/>
      <c r="C150" s="331"/>
      <c r="D150" s="331"/>
      <c r="E150" s="331"/>
      <c r="F150" s="331"/>
      <c r="G150" s="332"/>
      <c r="H150" s="331"/>
      <c r="I150" s="331"/>
      <c r="J150" s="331"/>
      <c r="K150" s="355"/>
    </row>
    <row r="151" s="1" customFormat="1" ht="15" customHeight="1">
      <c r="B151" s="334"/>
      <c r="C151" s="359" t="s">
        <v>2409</v>
      </c>
      <c r="D151" s="311"/>
      <c r="E151" s="311"/>
      <c r="F151" s="360" t="s">
        <v>2406</v>
      </c>
      <c r="G151" s="311"/>
      <c r="H151" s="359" t="s">
        <v>2446</v>
      </c>
      <c r="I151" s="359" t="s">
        <v>2408</v>
      </c>
      <c r="J151" s="359">
        <v>120</v>
      </c>
      <c r="K151" s="355"/>
    </row>
    <row r="152" s="1" customFormat="1" ht="15" customHeight="1">
      <c r="B152" s="334"/>
      <c r="C152" s="359" t="s">
        <v>2455</v>
      </c>
      <c r="D152" s="311"/>
      <c r="E152" s="311"/>
      <c r="F152" s="360" t="s">
        <v>2406</v>
      </c>
      <c r="G152" s="311"/>
      <c r="H152" s="359" t="s">
        <v>2466</v>
      </c>
      <c r="I152" s="359" t="s">
        <v>2408</v>
      </c>
      <c r="J152" s="359" t="s">
        <v>2457</v>
      </c>
      <c r="K152" s="355"/>
    </row>
    <row r="153" s="1" customFormat="1" ht="15" customHeight="1">
      <c r="B153" s="334"/>
      <c r="C153" s="359" t="s">
        <v>2354</v>
      </c>
      <c r="D153" s="311"/>
      <c r="E153" s="311"/>
      <c r="F153" s="360" t="s">
        <v>2406</v>
      </c>
      <c r="G153" s="311"/>
      <c r="H153" s="359" t="s">
        <v>2467</v>
      </c>
      <c r="I153" s="359" t="s">
        <v>2408</v>
      </c>
      <c r="J153" s="359" t="s">
        <v>2457</v>
      </c>
      <c r="K153" s="355"/>
    </row>
    <row r="154" s="1" customFormat="1" ht="15" customHeight="1">
      <c r="B154" s="334"/>
      <c r="C154" s="359" t="s">
        <v>2411</v>
      </c>
      <c r="D154" s="311"/>
      <c r="E154" s="311"/>
      <c r="F154" s="360" t="s">
        <v>2412</v>
      </c>
      <c r="G154" s="311"/>
      <c r="H154" s="359" t="s">
        <v>2446</v>
      </c>
      <c r="I154" s="359" t="s">
        <v>2408</v>
      </c>
      <c r="J154" s="359">
        <v>50</v>
      </c>
      <c r="K154" s="355"/>
    </row>
    <row r="155" s="1" customFormat="1" ht="15" customHeight="1">
      <c r="B155" s="334"/>
      <c r="C155" s="359" t="s">
        <v>2414</v>
      </c>
      <c r="D155" s="311"/>
      <c r="E155" s="311"/>
      <c r="F155" s="360" t="s">
        <v>2406</v>
      </c>
      <c r="G155" s="311"/>
      <c r="H155" s="359" t="s">
        <v>2446</v>
      </c>
      <c r="I155" s="359" t="s">
        <v>2416</v>
      </c>
      <c r="J155" s="359"/>
      <c r="K155" s="355"/>
    </row>
    <row r="156" s="1" customFormat="1" ht="15" customHeight="1">
      <c r="B156" s="334"/>
      <c r="C156" s="359" t="s">
        <v>2425</v>
      </c>
      <c r="D156" s="311"/>
      <c r="E156" s="311"/>
      <c r="F156" s="360" t="s">
        <v>2412</v>
      </c>
      <c r="G156" s="311"/>
      <c r="H156" s="359" t="s">
        <v>2446</v>
      </c>
      <c r="I156" s="359" t="s">
        <v>2408</v>
      </c>
      <c r="J156" s="359">
        <v>50</v>
      </c>
      <c r="K156" s="355"/>
    </row>
    <row r="157" s="1" customFormat="1" ht="15" customHeight="1">
      <c r="B157" s="334"/>
      <c r="C157" s="359" t="s">
        <v>2433</v>
      </c>
      <c r="D157" s="311"/>
      <c r="E157" s="311"/>
      <c r="F157" s="360" t="s">
        <v>2412</v>
      </c>
      <c r="G157" s="311"/>
      <c r="H157" s="359" t="s">
        <v>2446</v>
      </c>
      <c r="I157" s="359" t="s">
        <v>2408</v>
      </c>
      <c r="J157" s="359">
        <v>50</v>
      </c>
      <c r="K157" s="355"/>
    </row>
    <row r="158" s="1" customFormat="1" ht="15" customHeight="1">
      <c r="B158" s="334"/>
      <c r="C158" s="359" t="s">
        <v>2431</v>
      </c>
      <c r="D158" s="311"/>
      <c r="E158" s="311"/>
      <c r="F158" s="360" t="s">
        <v>2412</v>
      </c>
      <c r="G158" s="311"/>
      <c r="H158" s="359" t="s">
        <v>2446</v>
      </c>
      <c r="I158" s="359" t="s">
        <v>2408</v>
      </c>
      <c r="J158" s="359">
        <v>50</v>
      </c>
      <c r="K158" s="355"/>
    </row>
    <row r="159" s="1" customFormat="1" ht="15" customHeight="1">
      <c r="B159" s="334"/>
      <c r="C159" s="359" t="s">
        <v>102</v>
      </c>
      <c r="D159" s="311"/>
      <c r="E159" s="311"/>
      <c r="F159" s="360" t="s">
        <v>2406</v>
      </c>
      <c r="G159" s="311"/>
      <c r="H159" s="359" t="s">
        <v>2468</v>
      </c>
      <c r="I159" s="359" t="s">
        <v>2408</v>
      </c>
      <c r="J159" s="359" t="s">
        <v>2469</v>
      </c>
      <c r="K159" s="355"/>
    </row>
    <row r="160" s="1" customFormat="1" ht="15" customHeight="1">
      <c r="B160" s="334"/>
      <c r="C160" s="359" t="s">
        <v>2470</v>
      </c>
      <c r="D160" s="311"/>
      <c r="E160" s="311"/>
      <c r="F160" s="360" t="s">
        <v>2406</v>
      </c>
      <c r="G160" s="311"/>
      <c r="H160" s="359" t="s">
        <v>2471</v>
      </c>
      <c r="I160" s="359" t="s">
        <v>2441</v>
      </c>
      <c r="J160" s="359"/>
      <c r="K160" s="355"/>
    </row>
    <row r="161" s="1" customFormat="1" ht="15" customHeight="1">
      <c r="B161" s="361"/>
      <c r="C161" s="343"/>
      <c r="D161" s="343"/>
      <c r="E161" s="343"/>
      <c r="F161" s="343"/>
      <c r="G161" s="343"/>
      <c r="H161" s="343"/>
      <c r="I161" s="343"/>
      <c r="J161" s="343"/>
      <c r="K161" s="362"/>
    </row>
    <row r="162" s="1" customFormat="1" ht="18.75" customHeight="1">
      <c r="B162" s="308"/>
      <c r="C162" s="311"/>
      <c r="D162" s="311"/>
      <c r="E162" s="311"/>
      <c r="F162" s="333"/>
      <c r="G162" s="311"/>
      <c r="H162" s="311"/>
      <c r="I162" s="311"/>
      <c r="J162" s="311"/>
      <c r="K162" s="308"/>
    </row>
    <row r="163" s="1" customFormat="1" ht="18.75" customHeight="1"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</row>
    <row r="164" s="1" customFormat="1" ht="7.5" customHeight="1">
      <c r="B164" s="298"/>
      <c r="C164" s="299"/>
      <c r="D164" s="299"/>
      <c r="E164" s="299"/>
      <c r="F164" s="299"/>
      <c r="G164" s="299"/>
      <c r="H164" s="299"/>
      <c r="I164" s="299"/>
      <c r="J164" s="299"/>
      <c r="K164" s="300"/>
    </row>
    <row r="165" s="1" customFormat="1" ht="45" customHeight="1">
      <c r="B165" s="301"/>
      <c r="C165" s="302" t="s">
        <v>2472</v>
      </c>
      <c r="D165" s="302"/>
      <c r="E165" s="302"/>
      <c r="F165" s="302"/>
      <c r="G165" s="302"/>
      <c r="H165" s="302"/>
      <c r="I165" s="302"/>
      <c r="J165" s="302"/>
      <c r="K165" s="303"/>
    </row>
    <row r="166" s="1" customFormat="1" ht="17.25" customHeight="1">
      <c r="B166" s="301"/>
      <c r="C166" s="326" t="s">
        <v>2400</v>
      </c>
      <c r="D166" s="326"/>
      <c r="E166" s="326"/>
      <c r="F166" s="326" t="s">
        <v>2401</v>
      </c>
      <c r="G166" s="363"/>
      <c r="H166" s="364" t="s">
        <v>53</v>
      </c>
      <c r="I166" s="364" t="s">
        <v>56</v>
      </c>
      <c r="J166" s="326" t="s">
        <v>2402</v>
      </c>
      <c r="K166" s="303"/>
    </row>
    <row r="167" s="1" customFormat="1" ht="17.25" customHeight="1">
      <c r="B167" s="304"/>
      <c r="C167" s="328" t="s">
        <v>2403</v>
      </c>
      <c r="D167" s="328"/>
      <c r="E167" s="328"/>
      <c r="F167" s="329" t="s">
        <v>2404</v>
      </c>
      <c r="G167" s="365"/>
      <c r="H167" s="366"/>
      <c r="I167" s="366"/>
      <c r="J167" s="328" t="s">
        <v>2405</v>
      </c>
      <c r="K167" s="306"/>
    </row>
    <row r="168" s="1" customFormat="1" ht="5.25" customHeight="1">
      <c r="B168" s="334"/>
      <c r="C168" s="331"/>
      <c r="D168" s="331"/>
      <c r="E168" s="331"/>
      <c r="F168" s="331"/>
      <c r="G168" s="332"/>
      <c r="H168" s="331"/>
      <c r="I168" s="331"/>
      <c r="J168" s="331"/>
      <c r="K168" s="355"/>
    </row>
    <row r="169" s="1" customFormat="1" ht="15" customHeight="1">
      <c r="B169" s="334"/>
      <c r="C169" s="311" t="s">
        <v>2409</v>
      </c>
      <c r="D169" s="311"/>
      <c r="E169" s="311"/>
      <c r="F169" s="333" t="s">
        <v>2406</v>
      </c>
      <c r="G169" s="311"/>
      <c r="H169" s="311" t="s">
        <v>2446</v>
      </c>
      <c r="I169" s="311" t="s">
        <v>2408</v>
      </c>
      <c r="J169" s="311">
        <v>120</v>
      </c>
      <c r="K169" s="355"/>
    </row>
    <row r="170" s="1" customFormat="1" ht="15" customHeight="1">
      <c r="B170" s="334"/>
      <c r="C170" s="311" t="s">
        <v>2455</v>
      </c>
      <c r="D170" s="311"/>
      <c r="E170" s="311"/>
      <c r="F170" s="333" t="s">
        <v>2406</v>
      </c>
      <c r="G170" s="311"/>
      <c r="H170" s="311" t="s">
        <v>2456</v>
      </c>
      <c r="I170" s="311" t="s">
        <v>2408</v>
      </c>
      <c r="J170" s="311" t="s">
        <v>2457</v>
      </c>
      <c r="K170" s="355"/>
    </row>
    <row r="171" s="1" customFormat="1" ht="15" customHeight="1">
      <c r="B171" s="334"/>
      <c r="C171" s="311" t="s">
        <v>2354</v>
      </c>
      <c r="D171" s="311"/>
      <c r="E171" s="311"/>
      <c r="F171" s="333" t="s">
        <v>2406</v>
      </c>
      <c r="G171" s="311"/>
      <c r="H171" s="311" t="s">
        <v>2473</v>
      </c>
      <c r="I171" s="311" t="s">
        <v>2408</v>
      </c>
      <c r="J171" s="311" t="s">
        <v>2457</v>
      </c>
      <c r="K171" s="355"/>
    </row>
    <row r="172" s="1" customFormat="1" ht="15" customHeight="1">
      <c r="B172" s="334"/>
      <c r="C172" s="311" t="s">
        <v>2411</v>
      </c>
      <c r="D172" s="311"/>
      <c r="E172" s="311"/>
      <c r="F172" s="333" t="s">
        <v>2412</v>
      </c>
      <c r="G172" s="311"/>
      <c r="H172" s="311" t="s">
        <v>2473</v>
      </c>
      <c r="I172" s="311" t="s">
        <v>2408</v>
      </c>
      <c r="J172" s="311">
        <v>50</v>
      </c>
      <c r="K172" s="355"/>
    </row>
    <row r="173" s="1" customFormat="1" ht="15" customHeight="1">
      <c r="B173" s="334"/>
      <c r="C173" s="311" t="s">
        <v>2414</v>
      </c>
      <c r="D173" s="311"/>
      <c r="E173" s="311"/>
      <c r="F173" s="333" t="s">
        <v>2406</v>
      </c>
      <c r="G173" s="311"/>
      <c r="H173" s="311" t="s">
        <v>2473</v>
      </c>
      <c r="I173" s="311" t="s">
        <v>2416</v>
      </c>
      <c r="J173" s="311"/>
      <c r="K173" s="355"/>
    </row>
    <row r="174" s="1" customFormat="1" ht="15" customHeight="1">
      <c r="B174" s="334"/>
      <c r="C174" s="311" t="s">
        <v>2425</v>
      </c>
      <c r="D174" s="311"/>
      <c r="E174" s="311"/>
      <c r="F174" s="333" t="s">
        <v>2412</v>
      </c>
      <c r="G174" s="311"/>
      <c r="H174" s="311" t="s">
        <v>2473</v>
      </c>
      <c r="I174" s="311" t="s">
        <v>2408</v>
      </c>
      <c r="J174" s="311">
        <v>50</v>
      </c>
      <c r="K174" s="355"/>
    </row>
    <row r="175" s="1" customFormat="1" ht="15" customHeight="1">
      <c r="B175" s="334"/>
      <c r="C175" s="311" t="s">
        <v>2433</v>
      </c>
      <c r="D175" s="311"/>
      <c r="E175" s="311"/>
      <c r="F175" s="333" t="s">
        <v>2412</v>
      </c>
      <c r="G175" s="311"/>
      <c r="H175" s="311" t="s">
        <v>2473</v>
      </c>
      <c r="I175" s="311" t="s">
        <v>2408</v>
      </c>
      <c r="J175" s="311">
        <v>50</v>
      </c>
      <c r="K175" s="355"/>
    </row>
    <row r="176" s="1" customFormat="1" ht="15" customHeight="1">
      <c r="B176" s="334"/>
      <c r="C176" s="311" t="s">
        <v>2431</v>
      </c>
      <c r="D176" s="311"/>
      <c r="E176" s="311"/>
      <c r="F176" s="333" t="s">
        <v>2412</v>
      </c>
      <c r="G176" s="311"/>
      <c r="H176" s="311" t="s">
        <v>2473</v>
      </c>
      <c r="I176" s="311" t="s">
        <v>2408</v>
      </c>
      <c r="J176" s="311">
        <v>50</v>
      </c>
      <c r="K176" s="355"/>
    </row>
    <row r="177" s="1" customFormat="1" ht="15" customHeight="1">
      <c r="B177" s="334"/>
      <c r="C177" s="311" t="s">
        <v>112</v>
      </c>
      <c r="D177" s="311"/>
      <c r="E177" s="311"/>
      <c r="F177" s="333" t="s">
        <v>2406</v>
      </c>
      <c r="G177" s="311"/>
      <c r="H177" s="311" t="s">
        <v>2474</v>
      </c>
      <c r="I177" s="311" t="s">
        <v>2475</v>
      </c>
      <c r="J177" s="311"/>
      <c r="K177" s="355"/>
    </row>
    <row r="178" s="1" customFormat="1" ht="15" customHeight="1">
      <c r="B178" s="334"/>
      <c r="C178" s="311" t="s">
        <v>56</v>
      </c>
      <c r="D178" s="311"/>
      <c r="E178" s="311"/>
      <c r="F178" s="333" t="s">
        <v>2406</v>
      </c>
      <c r="G178" s="311"/>
      <c r="H178" s="311" t="s">
        <v>2476</v>
      </c>
      <c r="I178" s="311" t="s">
        <v>2477</v>
      </c>
      <c r="J178" s="311">
        <v>1</v>
      </c>
      <c r="K178" s="355"/>
    </row>
    <row r="179" s="1" customFormat="1" ht="15" customHeight="1">
      <c r="B179" s="334"/>
      <c r="C179" s="311" t="s">
        <v>52</v>
      </c>
      <c r="D179" s="311"/>
      <c r="E179" s="311"/>
      <c r="F179" s="333" t="s">
        <v>2406</v>
      </c>
      <c r="G179" s="311"/>
      <c r="H179" s="311" t="s">
        <v>2478</v>
      </c>
      <c r="I179" s="311" t="s">
        <v>2408</v>
      </c>
      <c r="J179" s="311">
        <v>20</v>
      </c>
      <c r="K179" s="355"/>
    </row>
    <row r="180" s="1" customFormat="1" ht="15" customHeight="1">
      <c r="B180" s="334"/>
      <c r="C180" s="311" t="s">
        <v>53</v>
      </c>
      <c r="D180" s="311"/>
      <c r="E180" s="311"/>
      <c r="F180" s="333" t="s">
        <v>2406</v>
      </c>
      <c r="G180" s="311"/>
      <c r="H180" s="311" t="s">
        <v>2479</v>
      </c>
      <c r="I180" s="311" t="s">
        <v>2408</v>
      </c>
      <c r="J180" s="311">
        <v>255</v>
      </c>
      <c r="K180" s="355"/>
    </row>
    <row r="181" s="1" customFormat="1" ht="15" customHeight="1">
      <c r="B181" s="334"/>
      <c r="C181" s="311" t="s">
        <v>113</v>
      </c>
      <c r="D181" s="311"/>
      <c r="E181" s="311"/>
      <c r="F181" s="333" t="s">
        <v>2406</v>
      </c>
      <c r="G181" s="311"/>
      <c r="H181" s="311" t="s">
        <v>2370</v>
      </c>
      <c r="I181" s="311" t="s">
        <v>2408</v>
      </c>
      <c r="J181" s="311">
        <v>10</v>
      </c>
      <c r="K181" s="355"/>
    </row>
    <row r="182" s="1" customFormat="1" ht="15" customHeight="1">
      <c r="B182" s="334"/>
      <c r="C182" s="311" t="s">
        <v>114</v>
      </c>
      <c r="D182" s="311"/>
      <c r="E182" s="311"/>
      <c r="F182" s="333" t="s">
        <v>2406</v>
      </c>
      <c r="G182" s="311"/>
      <c r="H182" s="311" t="s">
        <v>2480</v>
      </c>
      <c r="I182" s="311" t="s">
        <v>2441</v>
      </c>
      <c r="J182" s="311"/>
      <c r="K182" s="355"/>
    </row>
    <row r="183" s="1" customFormat="1" ht="15" customHeight="1">
      <c r="B183" s="334"/>
      <c r="C183" s="311" t="s">
        <v>2481</v>
      </c>
      <c r="D183" s="311"/>
      <c r="E183" s="311"/>
      <c r="F183" s="333" t="s">
        <v>2406</v>
      </c>
      <c r="G183" s="311"/>
      <c r="H183" s="311" t="s">
        <v>2482</v>
      </c>
      <c r="I183" s="311" t="s">
        <v>2441</v>
      </c>
      <c r="J183" s="311"/>
      <c r="K183" s="355"/>
    </row>
    <row r="184" s="1" customFormat="1" ht="15" customHeight="1">
      <c r="B184" s="334"/>
      <c r="C184" s="311" t="s">
        <v>2470</v>
      </c>
      <c r="D184" s="311"/>
      <c r="E184" s="311"/>
      <c r="F184" s="333" t="s">
        <v>2406</v>
      </c>
      <c r="G184" s="311"/>
      <c r="H184" s="311" t="s">
        <v>2483</v>
      </c>
      <c r="I184" s="311" t="s">
        <v>2441</v>
      </c>
      <c r="J184" s="311"/>
      <c r="K184" s="355"/>
    </row>
    <row r="185" s="1" customFormat="1" ht="15" customHeight="1">
      <c r="B185" s="334"/>
      <c r="C185" s="311" t="s">
        <v>116</v>
      </c>
      <c r="D185" s="311"/>
      <c r="E185" s="311"/>
      <c r="F185" s="333" t="s">
        <v>2412</v>
      </c>
      <c r="G185" s="311"/>
      <c r="H185" s="311" t="s">
        <v>2484</v>
      </c>
      <c r="I185" s="311" t="s">
        <v>2408</v>
      </c>
      <c r="J185" s="311">
        <v>50</v>
      </c>
      <c r="K185" s="355"/>
    </row>
    <row r="186" s="1" customFormat="1" ht="15" customHeight="1">
      <c r="B186" s="334"/>
      <c r="C186" s="311" t="s">
        <v>2485</v>
      </c>
      <c r="D186" s="311"/>
      <c r="E186" s="311"/>
      <c r="F186" s="333" t="s">
        <v>2412</v>
      </c>
      <c r="G186" s="311"/>
      <c r="H186" s="311" t="s">
        <v>2486</v>
      </c>
      <c r="I186" s="311" t="s">
        <v>2487</v>
      </c>
      <c r="J186" s="311"/>
      <c r="K186" s="355"/>
    </row>
    <row r="187" s="1" customFormat="1" ht="15" customHeight="1">
      <c r="B187" s="334"/>
      <c r="C187" s="311" t="s">
        <v>2488</v>
      </c>
      <c r="D187" s="311"/>
      <c r="E187" s="311"/>
      <c r="F187" s="333" t="s">
        <v>2412</v>
      </c>
      <c r="G187" s="311"/>
      <c r="H187" s="311" t="s">
        <v>2489</v>
      </c>
      <c r="I187" s="311" t="s">
        <v>2487</v>
      </c>
      <c r="J187" s="311"/>
      <c r="K187" s="355"/>
    </row>
    <row r="188" s="1" customFormat="1" ht="15" customHeight="1">
      <c r="B188" s="334"/>
      <c r="C188" s="311" t="s">
        <v>2490</v>
      </c>
      <c r="D188" s="311"/>
      <c r="E188" s="311"/>
      <c r="F188" s="333" t="s">
        <v>2412</v>
      </c>
      <c r="G188" s="311"/>
      <c r="H188" s="311" t="s">
        <v>2491</v>
      </c>
      <c r="I188" s="311" t="s">
        <v>2487</v>
      </c>
      <c r="J188" s="311"/>
      <c r="K188" s="355"/>
    </row>
    <row r="189" s="1" customFormat="1" ht="15" customHeight="1">
      <c r="B189" s="334"/>
      <c r="C189" s="367" t="s">
        <v>2492</v>
      </c>
      <c r="D189" s="311"/>
      <c r="E189" s="311"/>
      <c r="F189" s="333" t="s">
        <v>2412</v>
      </c>
      <c r="G189" s="311"/>
      <c r="H189" s="311" t="s">
        <v>2493</v>
      </c>
      <c r="I189" s="311" t="s">
        <v>2494</v>
      </c>
      <c r="J189" s="368" t="s">
        <v>2495</v>
      </c>
      <c r="K189" s="355"/>
    </row>
    <row r="190" s="1" customFormat="1" ht="15" customHeight="1">
      <c r="B190" s="334"/>
      <c r="C190" s="318" t="s">
        <v>41</v>
      </c>
      <c r="D190" s="311"/>
      <c r="E190" s="311"/>
      <c r="F190" s="333" t="s">
        <v>2406</v>
      </c>
      <c r="G190" s="311"/>
      <c r="H190" s="308" t="s">
        <v>2496</v>
      </c>
      <c r="I190" s="311" t="s">
        <v>2497</v>
      </c>
      <c r="J190" s="311"/>
      <c r="K190" s="355"/>
    </row>
    <row r="191" s="1" customFormat="1" ht="15" customHeight="1">
      <c r="B191" s="334"/>
      <c r="C191" s="318" t="s">
        <v>2498</v>
      </c>
      <c r="D191" s="311"/>
      <c r="E191" s="311"/>
      <c r="F191" s="333" t="s">
        <v>2406</v>
      </c>
      <c r="G191" s="311"/>
      <c r="H191" s="311" t="s">
        <v>2499</v>
      </c>
      <c r="I191" s="311" t="s">
        <v>2441</v>
      </c>
      <c r="J191" s="311"/>
      <c r="K191" s="355"/>
    </row>
    <row r="192" s="1" customFormat="1" ht="15" customHeight="1">
      <c r="B192" s="334"/>
      <c r="C192" s="318" t="s">
        <v>2500</v>
      </c>
      <c r="D192" s="311"/>
      <c r="E192" s="311"/>
      <c r="F192" s="333" t="s">
        <v>2406</v>
      </c>
      <c r="G192" s="311"/>
      <c r="H192" s="311" t="s">
        <v>2501</v>
      </c>
      <c r="I192" s="311" t="s">
        <v>2441</v>
      </c>
      <c r="J192" s="311"/>
      <c r="K192" s="355"/>
    </row>
    <row r="193" s="1" customFormat="1" ht="15" customHeight="1">
      <c r="B193" s="334"/>
      <c r="C193" s="318" t="s">
        <v>2502</v>
      </c>
      <c r="D193" s="311"/>
      <c r="E193" s="311"/>
      <c r="F193" s="333" t="s">
        <v>2412</v>
      </c>
      <c r="G193" s="311"/>
      <c r="H193" s="311" t="s">
        <v>2503</v>
      </c>
      <c r="I193" s="311" t="s">
        <v>2441</v>
      </c>
      <c r="J193" s="311"/>
      <c r="K193" s="355"/>
    </row>
    <row r="194" s="1" customFormat="1" ht="15" customHeight="1">
      <c r="B194" s="361"/>
      <c r="C194" s="369"/>
      <c r="D194" s="343"/>
      <c r="E194" s="343"/>
      <c r="F194" s="343"/>
      <c r="G194" s="343"/>
      <c r="H194" s="343"/>
      <c r="I194" s="343"/>
      <c r="J194" s="343"/>
      <c r="K194" s="362"/>
    </row>
    <row r="195" s="1" customFormat="1" ht="18.75" customHeight="1">
      <c r="B195" s="308"/>
      <c r="C195" s="311"/>
      <c r="D195" s="311"/>
      <c r="E195" s="311"/>
      <c r="F195" s="333"/>
      <c r="G195" s="311"/>
      <c r="H195" s="311"/>
      <c r="I195" s="311"/>
      <c r="J195" s="311"/>
      <c r="K195" s="308"/>
    </row>
    <row r="196" s="1" customFormat="1" ht="18.75" customHeight="1">
      <c r="B196" s="308"/>
      <c r="C196" s="311"/>
      <c r="D196" s="311"/>
      <c r="E196" s="311"/>
      <c r="F196" s="333"/>
      <c r="G196" s="311"/>
      <c r="H196" s="311"/>
      <c r="I196" s="311"/>
      <c r="J196" s="311"/>
      <c r="K196" s="308"/>
    </row>
    <row r="197" s="1" customFormat="1" ht="18.75" customHeight="1"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</row>
    <row r="198" s="1" customFormat="1" ht="13.5">
      <c r="B198" s="298"/>
      <c r="C198" s="299"/>
      <c r="D198" s="299"/>
      <c r="E198" s="299"/>
      <c r="F198" s="299"/>
      <c r="G198" s="299"/>
      <c r="H198" s="299"/>
      <c r="I198" s="299"/>
      <c r="J198" s="299"/>
      <c r="K198" s="300"/>
    </row>
    <row r="199" s="1" customFormat="1" ht="21">
      <c r="B199" s="301"/>
      <c r="C199" s="302" t="s">
        <v>2504</v>
      </c>
      <c r="D199" s="302"/>
      <c r="E199" s="302"/>
      <c r="F199" s="302"/>
      <c r="G199" s="302"/>
      <c r="H199" s="302"/>
      <c r="I199" s="302"/>
      <c r="J199" s="302"/>
      <c r="K199" s="303"/>
    </row>
    <row r="200" s="1" customFormat="1" ht="25.5" customHeight="1">
      <c r="B200" s="301"/>
      <c r="C200" s="370" t="s">
        <v>2505</v>
      </c>
      <c r="D200" s="370"/>
      <c r="E200" s="370"/>
      <c r="F200" s="370" t="s">
        <v>2506</v>
      </c>
      <c r="G200" s="371"/>
      <c r="H200" s="370" t="s">
        <v>2507</v>
      </c>
      <c r="I200" s="370"/>
      <c r="J200" s="370"/>
      <c r="K200" s="303"/>
    </row>
    <row r="201" s="1" customFormat="1" ht="5.25" customHeight="1">
      <c r="B201" s="334"/>
      <c r="C201" s="331"/>
      <c r="D201" s="331"/>
      <c r="E201" s="331"/>
      <c r="F201" s="331"/>
      <c r="G201" s="311"/>
      <c r="H201" s="331"/>
      <c r="I201" s="331"/>
      <c r="J201" s="331"/>
      <c r="K201" s="355"/>
    </row>
    <row r="202" s="1" customFormat="1" ht="15" customHeight="1">
      <c r="B202" s="334"/>
      <c r="C202" s="311" t="s">
        <v>2497</v>
      </c>
      <c r="D202" s="311"/>
      <c r="E202" s="311"/>
      <c r="F202" s="333" t="s">
        <v>42</v>
      </c>
      <c r="G202" s="311"/>
      <c r="H202" s="311" t="s">
        <v>2508</v>
      </c>
      <c r="I202" s="311"/>
      <c r="J202" s="311"/>
      <c r="K202" s="355"/>
    </row>
    <row r="203" s="1" customFormat="1" ht="15" customHeight="1">
      <c r="B203" s="334"/>
      <c r="C203" s="340"/>
      <c r="D203" s="311"/>
      <c r="E203" s="311"/>
      <c r="F203" s="333" t="s">
        <v>43</v>
      </c>
      <c r="G203" s="311"/>
      <c r="H203" s="311" t="s">
        <v>2509</v>
      </c>
      <c r="I203" s="311"/>
      <c r="J203" s="311"/>
      <c r="K203" s="355"/>
    </row>
    <row r="204" s="1" customFormat="1" ht="15" customHeight="1">
      <c r="B204" s="334"/>
      <c r="C204" s="340"/>
      <c r="D204" s="311"/>
      <c r="E204" s="311"/>
      <c r="F204" s="333" t="s">
        <v>46</v>
      </c>
      <c r="G204" s="311"/>
      <c r="H204" s="311" t="s">
        <v>2510</v>
      </c>
      <c r="I204" s="311"/>
      <c r="J204" s="311"/>
      <c r="K204" s="355"/>
    </row>
    <row r="205" s="1" customFormat="1" ht="15" customHeight="1">
      <c r="B205" s="334"/>
      <c r="C205" s="311"/>
      <c r="D205" s="311"/>
      <c r="E205" s="311"/>
      <c r="F205" s="333" t="s">
        <v>44</v>
      </c>
      <c r="G205" s="311"/>
      <c r="H205" s="311" t="s">
        <v>2511</v>
      </c>
      <c r="I205" s="311"/>
      <c r="J205" s="311"/>
      <c r="K205" s="355"/>
    </row>
    <row r="206" s="1" customFormat="1" ht="15" customHeight="1">
      <c r="B206" s="334"/>
      <c r="C206" s="311"/>
      <c r="D206" s="311"/>
      <c r="E206" s="311"/>
      <c r="F206" s="333" t="s">
        <v>45</v>
      </c>
      <c r="G206" s="311"/>
      <c r="H206" s="311" t="s">
        <v>2512</v>
      </c>
      <c r="I206" s="311"/>
      <c r="J206" s="311"/>
      <c r="K206" s="355"/>
    </row>
    <row r="207" s="1" customFormat="1" ht="15" customHeight="1">
      <c r="B207" s="334"/>
      <c r="C207" s="311"/>
      <c r="D207" s="311"/>
      <c r="E207" s="311"/>
      <c r="F207" s="333"/>
      <c r="G207" s="311"/>
      <c r="H207" s="311"/>
      <c r="I207" s="311"/>
      <c r="J207" s="311"/>
      <c r="K207" s="355"/>
    </row>
    <row r="208" s="1" customFormat="1" ht="15" customHeight="1">
      <c r="B208" s="334"/>
      <c r="C208" s="311" t="s">
        <v>2453</v>
      </c>
      <c r="D208" s="311"/>
      <c r="E208" s="311"/>
      <c r="F208" s="333" t="s">
        <v>78</v>
      </c>
      <c r="G208" s="311"/>
      <c r="H208" s="311" t="s">
        <v>2513</v>
      </c>
      <c r="I208" s="311"/>
      <c r="J208" s="311"/>
      <c r="K208" s="355"/>
    </row>
    <row r="209" s="1" customFormat="1" ht="15" customHeight="1">
      <c r="B209" s="334"/>
      <c r="C209" s="340"/>
      <c r="D209" s="311"/>
      <c r="E209" s="311"/>
      <c r="F209" s="333" t="s">
        <v>2351</v>
      </c>
      <c r="G209" s="311"/>
      <c r="H209" s="311" t="s">
        <v>2352</v>
      </c>
      <c r="I209" s="311"/>
      <c r="J209" s="311"/>
      <c r="K209" s="355"/>
    </row>
    <row r="210" s="1" customFormat="1" ht="15" customHeight="1">
      <c r="B210" s="334"/>
      <c r="C210" s="311"/>
      <c r="D210" s="311"/>
      <c r="E210" s="311"/>
      <c r="F210" s="333" t="s">
        <v>2349</v>
      </c>
      <c r="G210" s="311"/>
      <c r="H210" s="311" t="s">
        <v>2514</v>
      </c>
      <c r="I210" s="311"/>
      <c r="J210" s="311"/>
      <c r="K210" s="355"/>
    </row>
    <row r="211" s="1" customFormat="1" ht="15" customHeight="1">
      <c r="B211" s="372"/>
      <c r="C211" s="340"/>
      <c r="D211" s="340"/>
      <c r="E211" s="340"/>
      <c r="F211" s="333" t="s">
        <v>2353</v>
      </c>
      <c r="G211" s="318"/>
      <c r="H211" s="359" t="s">
        <v>77</v>
      </c>
      <c r="I211" s="359"/>
      <c r="J211" s="359"/>
      <c r="K211" s="373"/>
    </row>
    <row r="212" s="1" customFormat="1" ht="15" customHeight="1">
      <c r="B212" s="372"/>
      <c r="C212" s="340"/>
      <c r="D212" s="340"/>
      <c r="E212" s="340"/>
      <c r="F212" s="333" t="s">
        <v>2328</v>
      </c>
      <c r="G212" s="318"/>
      <c r="H212" s="359" t="s">
        <v>265</v>
      </c>
      <c r="I212" s="359"/>
      <c r="J212" s="359"/>
      <c r="K212" s="373"/>
    </row>
    <row r="213" s="1" customFormat="1" ht="15" customHeight="1">
      <c r="B213" s="372"/>
      <c r="C213" s="340"/>
      <c r="D213" s="340"/>
      <c r="E213" s="340"/>
      <c r="F213" s="374"/>
      <c r="G213" s="318"/>
      <c r="H213" s="375"/>
      <c r="I213" s="375"/>
      <c r="J213" s="375"/>
      <c r="K213" s="373"/>
    </row>
    <row r="214" s="1" customFormat="1" ht="15" customHeight="1">
      <c r="B214" s="372"/>
      <c r="C214" s="311" t="s">
        <v>2477</v>
      </c>
      <c r="D214" s="340"/>
      <c r="E214" s="340"/>
      <c r="F214" s="333">
        <v>1</v>
      </c>
      <c r="G214" s="318"/>
      <c r="H214" s="359" t="s">
        <v>2515</v>
      </c>
      <c r="I214" s="359"/>
      <c r="J214" s="359"/>
      <c r="K214" s="373"/>
    </row>
    <row r="215" s="1" customFormat="1" ht="15" customHeight="1">
      <c r="B215" s="372"/>
      <c r="C215" s="340"/>
      <c r="D215" s="340"/>
      <c r="E215" s="340"/>
      <c r="F215" s="333">
        <v>2</v>
      </c>
      <c r="G215" s="318"/>
      <c r="H215" s="359" t="s">
        <v>2516</v>
      </c>
      <c r="I215" s="359"/>
      <c r="J215" s="359"/>
      <c r="K215" s="373"/>
    </row>
    <row r="216" s="1" customFormat="1" ht="15" customHeight="1">
      <c r="B216" s="372"/>
      <c r="C216" s="340"/>
      <c r="D216" s="340"/>
      <c r="E216" s="340"/>
      <c r="F216" s="333">
        <v>3</v>
      </c>
      <c r="G216" s="318"/>
      <c r="H216" s="359" t="s">
        <v>2517</v>
      </c>
      <c r="I216" s="359"/>
      <c r="J216" s="359"/>
      <c r="K216" s="373"/>
    </row>
    <row r="217" s="1" customFormat="1" ht="15" customHeight="1">
      <c r="B217" s="372"/>
      <c r="C217" s="340"/>
      <c r="D217" s="340"/>
      <c r="E217" s="340"/>
      <c r="F217" s="333">
        <v>4</v>
      </c>
      <c r="G217" s="318"/>
      <c r="H217" s="359" t="s">
        <v>2518</v>
      </c>
      <c r="I217" s="359"/>
      <c r="J217" s="359"/>
      <c r="K217" s="373"/>
    </row>
    <row r="218" s="1" customFormat="1" ht="12.75" customHeight="1">
      <c r="B218" s="376"/>
      <c r="C218" s="377"/>
      <c r="D218" s="377"/>
      <c r="E218" s="377"/>
      <c r="F218" s="377"/>
      <c r="G218" s="377"/>
      <c r="H218" s="377"/>
      <c r="I218" s="377"/>
      <c r="J218" s="377"/>
      <c r="K218" s="378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VDO\VDO</dc:creator>
  <cp:lastModifiedBy>VDO\VDO</cp:lastModifiedBy>
  <dcterms:created xsi:type="dcterms:W3CDTF">2020-07-01T14:09:43Z</dcterms:created>
  <dcterms:modified xsi:type="dcterms:W3CDTF">2020-07-01T14:09:53Z</dcterms:modified>
</cp:coreProperties>
</file>